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J:\SCHEDULE\SCHEDULE JUN 2021\"/>
    </mc:Choice>
  </mc:AlternateContent>
  <xr:revisionPtr revIDLastSave="0" documentId="13_ncr:1_{BD4DF357-0585-4360-9CC3-0E5A5CE00D3B}" xr6:coauthVersionLast="46" xr6:coauthVersionMax="46" xr10:uidLastSave="{00000000-0000-0000-0000-000000000000}"/>
  <bookViews>
    <workbookView xWindow="-120" yWindow="-120" windowWidth="29040" windowHeight="15840" tabRatio="802" activeTab="5" xr2:uid="{00000000-000D-0000-FFFF-FFFF00000000}"/>
  </bookViews>
  <sheets>
    <sheet name="MENU" sheetId="35" r:id="rId1"/>
    <sheet name="MANZANILLO via SHA" sheetId="122" r:id="rId2"/>
    <sheet name="WCSA via NGB" sheetId="112" r:id="rId3"/>
    <sheet name="COLON via TAO" sheetId="114" r:id="rId4"/>
    <sheet name="WCSA via TAO" sheetId="115" r:id="rId5"/>
    <sheet name="Panama+Caribbean via TAO" sheetId="113" r:id="rId6"/>
    <sheet name="S.AFRICA via SIN" sheetId="117" r:id="rId7"/>
    <sheet name="S.AMERICA via SIN" sheetId="116" r:id="rId8"/>
    <sheet name="EAST AFRICA via SIN" sheetId="120" r:id="rId9"/>
    <sheet name="WEST AFRICA via PKL" sheetId="121" r:id="rId10"/>
  </sheets>
  <definedNames>
    <definedName name="_xlnm._FilterDatabase" localSheetId="0" hidden="1">MENU!#REF!</definedName>
    <definedName name="_xlnm._FilterDatabase" localSheetId="6" hidden="1">'S.AFRICA via SIN'!#REF!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" i="114" l="1"/>
  <c r="I18" i="114"/>
  <c r="I16" i="114"/>
  <c r="I14" i="114"/>
  <c r="H13" i="114"/>
  <c r="I13" i="114" s="1"/>
  <c r="N20" i="112"/>
  <c r="M20" i="112"/>
  <c r="L20" i="112"/>
  <c r="I20" i="112"/>
  <c r="H20" i="112"/>
  <c r="N17" i="112"/>
  <c r="M17" i="112"/>
  <c r="L17" i="112"/>
  <c r="I17" i="112"/>
  <c r="H17" i="112"/>
  <c r="L14" i="112"/>
  <c r="I14" i="112"/>
  <c r="N14" i="112"/>
  <c r="M14" i="112"/>
  <c r="H14" i="112"/>
  <c r="K19" i="112"/>
  <c r="K13" i="112"/>
  <c r="O19" i="112"/>
  <c r="M19" i="112"/>
  <c r="M16" i="112"/>
  <c r="M13" i="112"/>
  <c r="K16" i="112"/>
  <c r="M10" i="112"/>
  <c r="K10" i="112"/>
  <c r="H23" i="122"/>
  <c r="H20" i="122"/>
  <c r="H17" i="122"/>
  <c r="H14" i="122"/>
  <c r="H11" i="122"/>
  <c r="I12" i="121"/>
  <c r="H12" i="121" s="1"/>
  <c r="I11" i="121"/>
  <c r="H11" i="121" s="1"/>
  <c r="I10" i="121"/>
  <c r="H10" i="121" s="1"/>
  <c r="H9" i="121"/>
  <c r="I9" i="121"/>
  <c r="G11" i="121"/>
  <c r="G10" i="121"/>
  <c r="H15" i="114" l="1"/>
  <c r="H17" i="120"/>
  <c r="H14" i="116"/>
  <c r="H17" i="116" s="1"/>
  <c r="H20" i="116" s="1"/>
  <c r="H17" i="114" l="1"/>
  <c r="I17" i="114" s="1"/>
  <c r="I15" i="114"/>
  <c r="H28" i="117"/>
  <c r="H22" i="117"/>
  <c r="H16" i="117"/>
  <c r="H21" i="117"/>
  <c r="H27" i="117" s="1"/>
  <c r="D10" i="121"/>
  <c r="D12" i="121"/>
  <c r="D11" i="121"/>
  <c r="D9" i="121"/>
  <c r="C18" i="120"/>
  <c r="E18" i="120" s="1"/>
  <c r="C17" i="120"/>
  <c r="E17" i="120" s="1"/>
  <c r="C16" i="120"/>
  <c r="E16" i="120" s="1"/>
  <c r="C15" i="120"/>
  <c r="E15" i="120" s="1"/>
  <c r="C14" i="120"/>
  <c r="E14" i="120" s="1"/>
  <c r="C13" i="120"/>
  <c r="E13" i="120" s="1"/>
  <c r="E12" i="120"/>
  <c r="E11" i="120"/>
  <c r="E10" i="120"/>
  <c r="E19" i="116"/>
  <c r="E16" i="116"/>
  <c r="E13" i="116"/>
  <c r="E12" i="116"/>
  <c r="E11" i="116"/>
  <c r="E10" i="116"/>
  <c r="C16" i="116"/>
  <c r="C19" i="116" s="1"/>
  <c r="C13" i="116"/>
  <c r="E9" i="117"/>
  <c r="E11" i="117"/>
  <c r="E10" i="117"/>
  <c r="C17" i="117"/>
  <c r="E17" i="117" s="1"/>
  <c r="C16" i="117"/>
  <c r="E16" i="117" s="1"/>
  <c r="C15" i="117"/>
  <c r="E15" i="117" s="1"/>
  <c r="C12" i="114"/>
  <c r="C14" i="114" s="1"/>
  <c r="C16" i="114" s="1"/>
  <c r="C18" i="114" s="1"/>
  <c r="B18" i="114"/>
  <c r="B16" i="114"/>
  <c r="B14" i="114"/>
  <c r="B12" i="114"/>
  <c r="A18" i="114"/>
  <c r="A16" i="114"/>
  <c r="A14" i="114"/>
  <c r="A13" i="114"/>
  <c r="A12" i="114"/>
  <c r="A11" i="114"/>
  <c r="C11" i="114"/>
  <c r="C13" i="114" s="1"/>
  <c r="C15" i="114" s="1"/>
  <c r="C17" i="114" s="1"/>
  <c r="D14" i="122"/>
  <c r="D11" i="122"/>
  <c r="D23" i="122"/>
  <c r="D20" i="122"/>
  <c r="D17" i="122"/>
  <c r="C19" i="120" l="1"/>
  <c r="E19" i="120" s="1"/>
  <c r="C20" i="120"/>
  <c r="E20" i="120" s="1"/>
  <c r="C21" i="120"/>
  <c r="E21" i="120" s="1"/>
  <c r="C21" i="117"/>
  <c r="C23" i="117"/>
  <c r="E23" i="117" s="1"/>
  <c r="C22" i="117"/>
  <c r="E22" i="117" s="1"/>
  <c r="C29" i="117"/>
  <c r="E29" i="117" s="1"/>
  <c r="C28" i="117"/>
  <c r="E28" i="117" s="1"/>
  <c r="J18" i="120"/>
  <c r="C27" i="117" l="1"/>
  <c r="E27" i="117" s="1"/>
  <c r="E21" i="117"/>
  <c r="H12" i="115"/>
  <c r="D11" i="112" l="1"/>
  <c r="C14" i="116" l="1"/>
  <c r="C17" i="116" s="1"/>
  <c r="C20" i="116" s="1"/>
  <c r="C15" i="116"/>
  <c r="C18" i="116" s="1"/>
  <c r="C21" i="116" s="1"/>
  <c r="I10" i="113" l="1"/>
  <c r="J10" i="113"/>
  <c r="K10" i="113"/>
  <c r="L10" i="113"/>
  <c r="M10" i="113"/>
  <c r="N10" i="113"/>
  <c r="O10" i="113" s="1"/>
  <c r="E18" i="113"/>
  <c r="E17" i="113" l="1"/>
  <c r="E19" i="113"/>
  <c r="B13" i="114"/>
  <c r="B11" i="114"/>
  <c r="G14" i="112"/>
  <c r="E16" i="113" l="1"/>
  <c r="E15" i="113"/>
  <c r="E14" i="113"/>
  <c r="E13" i="113"/>
  <c r="E12" i="113"/>
  <c r="E11" i="113"/>
  <c r="E10" i="113"/>
  <c r="E12" i="115"/>
  <c r="E11" i="115"/>
  <c r="E10" i="115"/>
  <c r="E17" i="115"/>
  <c r="E19" i="115" s="1"/>
  <c r="E16" i="115"/>
  <c r="E18" i="115" s="1"/>
  <c r="E15" i="115"/>
  <c r="E14" i="115"/>
  <c r="E13" i="115"/>
  <c r="H15" i="116" l="1"/>
  <c r="H18" i="116" s="1"/>
  <c r="H21" i="116" s="1"/>
  <c r="H15" i="120" l="1"/>
  <c r="I15" i="120" s="1"/>
  <c r="E15" i="116" l="1"/>
  <c r="E21" i="116" l="1"/>
  <c r="E17" i="116"/>
  <c r="E14" i="116"/>
  <c r="E18" i="116"/>
  <c r="L12" i="115"/>
  <c r="M10" i="115"/>
  <c r="L10" i="115"/>
  <c r="K10" i="115"/>
  <c r="J10" i="115"/>
  <c r="I10" i="115"/>
  <c r="I11" i="114"/>
  <c r="I12" i="114"/>
  <c r="G15" i="112"/>
  <c r="M15" i="112" s="1"/>
  <c r="N12" i="112"/>
  <c r="M12" i="112"/>
  <c r="I12" i="112"/>
  <c r="H12" i="112"/>
  <c r="N11" i="112"/>
  <c r="M11" i="112"/>
  <c r="L11" i="112"/>
  <c r="I11" i="112"/>
  <c r="H11" i="112"/>
  <c r="O10" i="112"/>
  <c r="H10" i="112"/>
  <c r="G13" i="112"/>
  <c r="O13" i="112" s="1"/>
  <c r="I12" i="115" l="1"/>
  <c r="N15" i="112"/>
  <c r="H13" i="112"/>
  <c r="E20" i="116"/>
  <c r="G17" i="112"/>
  <c r="M12" i="115"/>
  <c r="H15" i="112"/>
  <c r="H14" i="115"/>
  <c r="J12" i="115"/>
  <c r="K12" i="115"/>
  <c r="G16" i="112"/>
  <c r="G19" i="112" s="1"/>
  <c r="I15" i="112"/>
  <c r="G18" i="112"/>
  <c r="G21" i="112" s="1"/>
  <c r="B17" i="114"/>
  <c r="B15" i="114"/>
  <c r="A15" i="114"/>
  <c r="C9" i="121"/>
  <c r="G20" i="112" l="1"/>
  <c r="I14" i="115"/>
  <c r="K14" i="115"/>
  <c r="H16" i="115"/>
  <c r="H18" i="115" s="1"/>
  <c r="L14" i="115"/>
  <c r="M14" i="115"/>
  <c r="J14" i="115"/>
  <c r="H18" i="112"/>
  <c r="M18" i="112"/>
  <c r="I18" i="112"/>
  <c r="N18" i="112"/>
  <c r="O16" i="112"/>
  <c r="H16" i="112"/>
  <c r="C17" i="122"/>
  <c r="I18" i="115" l="1"/>
  <c r="M18" i="115"/>
  <c r="J18" i="115"/>
  <c r="K18" i="115"/>
  <c r="L18" i="115"/>
  <c r="L16" i="115"/>
  <c r="M16" i="115"/>
  <c r="K16" i="115"/>
  <c r="J16" i="115"/>
  <c r="I16" i="115"/>
  <c r="I21" i="112"/>
  <c r="M21" i="112"/>
  <c r="N21" i="112"/>
  <c r="H21" i="112"/>
  <c r="H19" i="112"/>
  <c r="C20" i="122"/>
  <c r="G17" i="122"/>
  <c r="G20" i="122" l="1"/>
  <c r="G23" i="122" s="1"/>
  <c r="E12" i="114" l="1"/>
  <c r="E14" i="114" s="1"/>
  <c r="E16" i="114" s="1"/>
  <c r="E18" i="114" s="1"/>
  <c r="E11" i="114"/>
  <c r="E13" i="114" s="1"/>
  <c r="E15" i="114" s="1"/>
  <c r="E17" i="114" s="1"/>
  <c r="H14" i="117" l="1"/>
  <c r="H20" i="117" s="1"/>
  <c r="H26" i="117" s="1"/>
  <c r="I11" i="116"/>
  <c r="I12" i="120"/>
  <c r="I10" i="120"/>
  <c r="H21" i="120"/>
  <c r="H13" i="120"/>
  <c r="H16" i="120" s="1"/>
  <c r="H19" i="120" s="1"/>
  <c r="I14" i="117" l="1"/>
  <c r="I20" i="117"/>
  <c r="I19" i="120"/>
  <c r="I13" i="120"/>
  <c r="I16" i="120"/>
  <c r="R18" i="116" l="1"/>
  <c r="I26" i="117"/>
  <c r="Q13" i="117" l="1"/>
  <c r="S12" i="116" l="1"/>
  <c r="N11" i="116"/>
  <c r="M12" i="116" l="1"/>
  <c r="K12" i="116"/>
  <c r="L11" i="116"/>
  <c r="P11" i="116"/>
  <c r="K11" i="116"/>
  <c r="M11" i="116"/>
  <c r="O11" i="116"/>
  <c r="J12" i="116"/>
  <c r="R12" i="116"/>
  <c r="L12" i="116"/>
  <c r="N30" i="117" l="1"/>
  <c r="Q25" i="117"/>
  <c r="J14" i="120"/>
  <c r="Q31" i="117" l="1"/>
  <c r="H12" i="113" l="1"/>
  <c r="K12" i="113" s="1"/>
  <c r="N12" i="113" l="1"/>
  <c r="O12" i="113" s="1"/>
  <c r="J12" i="113"/>
  <c r="M12" i="113"/>
  <c r="I12" i="113"/>
  <c r="L12" i="113"/>
  <c r="C14" i="112" l="1"/>
  <c r="D14" i="112" s="1"/>
  <c r="C10" i="121"/>
  <c r="C17" i="112" l="1"/>
  <c r="D17" i="112" s="1"/>
  <c r="C11" i="121"/>
  <c r="C12" i="121" s="1"/>
  <c r="C20" i="112" l="1"/>
  <c r="D20" i="112" s="1"/>
  <c r="J17" i="120" l="1"/>
  <c r="I18" i="120"/>
  <c r="I20" i="116" l="1"/>
  <c r="O14" i="116"/>
  <c r="M14" i="116"/>
  <c r="K14" i="116"/>
  <c r="P14" i="116"/>
  <c r="L14" i="116"/>
  <c r="N14" i="116"/>
  <c r="I14" i="116"/>
  <c r="R15" i="116"/>
  <c r="L15" i="116"/>
  <c r="J15" i="116"/>
  <c r="M15" i="116"/>
  <c r="K15" i="116"/>
  <c r="S15" i="116"/>
  <c r="L20" i="116"/>
  <c r="K20" i="116"/>
  <c r="P17" i="116"/>
  <c r="N17" i="116"/>
  <c r="L17" i="116"/>
  <c r="I17" i="116"/>
  <c r="O17" i="116"/>
  <c r="K17" i="116"/>
  <c r="M17" i="116"/>
  <c r="M21" i="116"/>
  <c r="K21" i="116"/>
  <c r="L21" i="116"/>
  <c r="J21" i="116"/>
  <c r="S21" i="116"/>
  <c r="R21" i="116"/>
  <c r="M18" i="116"/>
  <c r="S18" i="116"/>
  <c r="L18" i="116"/>
  <c r="K18" i="116"/>
  <c r="J18" i="116"/>
  <c r="J15" i="117"/>
  <c r="J21" i="117"/>
  <c r="L16" i="117"/>
  <c r="J20" i="120"/>
  <c r="O20" i="116" l="1"/>
  <c r="N20" i="116"/>
  <c r="M20" i="116"/>
  <c r="P20" i="116"/>
  <c r="L22" i="117"/>
  <c r="I21" i="120"/>
  <c r="L28" i="117" l="1"/>
  <c r="H14" i="113" l="1"/>
  <c r="H16" i="113" l="1"/>
  <c r="H18" i="113" s="1"/>
  <c r="N14" i="113"/>
  <c r="O14" i="113" s="1"/>
  <c r="J14" i="113"/>
  <c r="M14" i="113"/>
  <c r="I14" i="113"/>
  <c r="L14" i="113"/>
  <c r="K14" i="113"/>
  <c r="J18" i="113" l="1"/>
  <c r="I18" i="113"/>
  <c r="N18" i="113"/>
  <c r="O18" i="113" s="1"/>
  <c r="M18" i="113"/>
  <c r="L18" i="113"/>
  <c r="K18" i="113"/>
  <c r="L16" i="113"/>
  <c r="J16" i="113"/>
  <c r="I16" i="113"/>
  <c r="K16" i="113"/>
  <c r="N16" i="113"/>
  <c r="O16" i="113" s="1"/>
  <c r="M16" i="113"/>
</calcChain>
</file>

<file path=xl/sharedStrings.xml><?xml version="1.0" encoding="utf-8"?>
<sst xmlns="http://schemas.openxmlformats.org/spreadsheetml/2006/main" count="919" uniqueCount="295">
  <si>
    <t>COSCO SHIPPING LINES (VIETNAM)</t>
  </si>
  <si>
    <t>CLICK HERE</t>
  </si>
  <si>
    <t>WCSA - (MANZANILLO, LAZARO CARDENAS, PUERTO QUETZAL, BUENAVENTURA, GUAYAQUIL, CALLAO, SAN ANTONIO via NINGBO)</t>
  </si>
  <si>
    <t>WCSA - ENSENADA, MANZANILLO (MEXICO), CALLAO, SAN ANTONIO via QINGDAO</t>
  </si>
  <si>
    <t>PANAMA &amp; CARIBBEAN - ENSENADA, MANZANILLO(MEXICO/PANAMA), CARTAGENA, KINGSTON, CAUCEDO, PORT OF SPAIN via TAO</t>
  </si>
  <si>
    <t>SOUTH AMERICA via SINGAPORE  (SANTOS,MONTEVIDEO,BUENOS AIRES , RIO DE JANEIRO, NAGEGANTES, PARANAGUA)</t>
  </si>
  <si>
    <t>SOUTH AFRICA (DURBAN, CAPE TOWN)</t>
  </si>
  <si>
    <t>EAST AFRICA (MOMBASA, DAR ES SALAAM)</t>
  </si>
  <si>
    <t xml:space="preserve">For rate inquiries, please contact : </t>
  </si>
  <si>
    <t xml:space="preserve">SAFI TOWER, 209 NGUYEN VAN THU STREET, DISTRICT 1, HO CHI MINH CITY </t>
  </si>
  <si>
    <t xml:space="preserve">TEL : 84.8.38290000        FAX : 84.8. 39307268 </t>
  </si>
  <si>
    <t>WEBSITE: WWW.COSCON.COM</t>
  </si>
  <si>
    <t>CENTRAL &amp; SOUTH AMERICA SERVICE (WCSA) via NGB</t>
  </si>
  <si>
    <t>ACAJUTLA/ SAN LORENZO/ CORINTO/ CALDERA via MANZANILLO,MX by FEEDER</t>
  </si>
  <si>
    <t>BACK TO MENU</t>
  </si>
  <si>
    <t>IQUIQUE via CALLAO (WSA2, WSA3, WSA4)</t>
  </si>
  <si>
    <t>FEEDER (CV2-N)</t>
  </si>
  <si>
    <t>ETD</t>
  </si>
  <si>
    <t>ETA</t>
  </si>
  <si>
    <t>INTENDED</t>
  </si>
  <si>
    <t>T/S NINGBO</t>
  </si>
  <si>
    <t>CAT LAI</t>
  </si>
  <si>
    <t>NINGBO</t>
  </si>
  <si>
    <t xml:space="preserve">CONNECTING VESSEL </t>
  </si>
  <si>
    <t>MANZANILLO, MX</t>
  </si>
  <si>
    <t>LAZARO CARDENAS</t>
  </si>
  <si>
    <t>BUENAVENTURA</t>
  </si>
  <si>
    <t>PUERTO QUETZAL</t>
  </si>
  <si>
    <t>CALLAO</t>
  </si>
  <si>
    <t>GUAYAQUIL</t>
  </si>
  <si>
    <t>SAN ANTONIO</t>
  </si>
  <si>
    <t>-</t>
  </si>
  <si>
    <t xml:space="preserve">ABOVE SAILING SCHEDULE IS SUBJECT TO CHANGE WITH /WITHOUT PRIOR NOTICE </t>
  </si>
  <si>
    <t>Remarks for closing time:</t>
  </si>
  <si>
    <t>14:00 FRI at CAT LAI</t>
  </si>
  <si>
    <t xml:space="preserve">        COSCO SHIPPING LINES (VIETNAM)</t>
  </si>
  <si>
    <t>Colon Container Terminal (transit service via AWE1)</t>
  </si>
  <si>
    <t>FEEDER (CV2)</t>
  </si>
  <si>
    <t>T/S QINGDAO</t>
  </si>
  <si>
    <t>TAO</t>
  </si>
  <si>
    <t>Colon Container Terminal</t>
  </si>
  <si>
    <t>MON</t>
  </si>
  <si>
    <t>SAT</t>
  </si>
  <si>
    <t>WCSA via QINGDAO</t>
  </si>
  <si>
    <t>VALPARAISO via CALLAO (STOP SVC FROM 8-MAY-19)</t>
  </si>
  <si>
    <t>ENSENADA</t>
  </si>
  <si>
    <t>MANZANILLO, MX
(ZLO03)</t>
  </si>
  <si>
    <t>LIRQUEN, CHILE</t>
  </si>
  <si>
    <t>SAN ANTONIO,
CHILE</t>
  </si>
  <si>
    <t>02:00 MON at CAT LAI</t>
  </si>
  <si>
    <t>PANAMA &amp; CARIBBEAN via TAO</t>
  </si>
  <si>
    <t>ALTAMIRA/VERACRUZ/PROGRESO via KINGSTON by FEEDER</t>
  </si>
  <si>
    <t>FEEDER (CV2-N &amp; CV2-E)</t>
  </si>
  <si>
    <t>MANZANILLO, MX (ZLO03)</t>
  </si>
  <si>
    <t>BALBOA
(BBA01)</t>
  </si>
  <si>
    <t>MANZANILLO, PANAMA (MZL01)</t>
  </si>
  <si>
    <t>CARTAGENA
(CTG02)</t>
  </si>
  <si>
    <t>KINGSTON
(KIG01)</t>
  </si>
  <si>
    <t>CAUCEDO
(CAU01)</t>
  </si>
  <si>
    <t>Shipments to Cuba will be transshipped at Cartagena instead of Manzanillo, Panama on CAX1 lines wef 1/Sep/2019.</t>
  </si>
  <si>
    <t>WSA</t>
  </si>
  <si>
    <t>WSA2</t>
  </si>
  <si>
    <t>WSA4</t>
  </si>
  <si>
    <t>CAX1 E</t>
  </si>
  <si>
    <t>SOUTH AMERICA SERVICE (ECSA) via SGP</t>
  </si>
  <si>
    <t>T/S SINGAPORE</t>
  </si>
  <si>
    <t>SIN</t>
  </si>
  <si>
    <t>RIO DE JANEIRO</t>
  </si>
  <si>
    <t>ITAGUAI</t>
  </si>
  <si>
    <t>SANTOS</t>
  </si>
  <si>
    <t>PARANAGUA</t>
  </si>
  <si>
    <t>NAVEGANTES</t>
  </si>
  <si>
    <t>MONTEVIDEO</t>
  </si>
  <si>
    <t>BUENOS AIRES</t>
  </si>
  <si>
    <t>RIO GRANDE</t>
  </si>
  <si>
    <t>IMBITUBA</t>
  </si>
  <si>
    <t>ITAJAI</t>
  </si>
  <si>
    <t>ITAPOA</t>
  </si>
  <si>
    <t xml:space="preserve">08:00 AM SAT in CAT LAI (SUN Feeder) </t>
  </si>
  <si>
    <t>07:00 AM SUN in CAT LAI</t>
  </si>
  <si>
    <t>As per updated info,  extra loader M/V "XIN WU HAN" 098W/E (ESA2 RSS 098 W) ETD SIN 14 SEP will not call Buenos Aires this time, other ports remain unchanges.</t>
  </si>
  <si>
    <t>(JOHANNESBURG &amp; PRETORIA via DURBAN by RAIL)</t>
  </si>
  <si>
    <t>DURBAN</t>
  </si>
  <si>
    <t>CAPE TOWN</t>
  </si>
  <si>
    <t>POINTE NOIRE</t>
  </si>
  <si>
    <t xml:space="preserve">WEST AFRICA </t>
  </si>
  <si>
    <t>CONNECTING VESSEL</t>
  </si>
  <si>
    <t>APAPA</t>
  </si>
  <si>
    <t>TINCAN</t>
  </si>
  <si>
    <t>TEMA (MPS New Terminal 3)</t>
  </si>
  <si>
    <t>LOME</t>
  </si>
  <si>
    <t>ABIDJAN</t>
  </si>
  <si>
    <t>COTONOU</t>
  </si>
  <si>
    <t>ONNE</t>
  </si>
  <si>
    <t>FEEDER
(VTS)</t>
  </si>
  <si>
    <t>T/S PORT KELANG</t>
  </si>
  <si>
    <t>PKG</t>
  </si>
  <si>
    <t>TEMA</t>
  </si>
  <si>
    <t>MOMBASA</t>
  </si>
  <si>
    <t>ESA</t>
  </si>
  <si>
    <t>ESA2</t>
  </si>
  <si>
    <t>ZAX3</t>
  </si>
  <si>
    <t xml:space="preserve">ZAX2 </t>
  </si>
  <si>
    <t>WAX2</t>
  </si>
  <si>
    <t>WAX3</t>
  </si>
  <si>
    <t>WAX4</t>
  </si>
  <si>
    <t>WAX1</t>
  </si>
  <si>
    <t xml:space="preserve">WAX1 </t>
  </si>
  <si>
    <t>AFRICA&amp; SOUTH  EAST AMERICA SERVICE</t>
  </si>
  <si>
    <r>
      <t xml:space="preserve">For booking inquiries, please contact : </t>
    </r>
    <r>
      <rPr>
        <b/>
        <u/>
        <sz val="11"/>
        <color indexed="12"/>
        <rFont val="Arial"/>
        <family val="2"/>
      </rPr>
      <t>sgn.oth.cus@coscon.com</t>
    </r>
  </si>
  <si>
    <r>
      <t xml:space="preserve">For rate inquiries, please contact : </t>
    </r>
    <r>
      <rPr>
        <b/>
        <u/>
        <sz val="11"/>
        <color indexed="12"/>
        <rFont val="Arial"/>
        <family val="2"/>
      </rPr>
      <t>msdsgn@coscon.com</t>
    </r>
  </si>
  <si>
    <t>COLON CONTAINER TERMINAL via QINGDAO</t>
  </si>
  <si>
    <t>PORT OF SPAIN 
(via CAUCEDO)</t>
  </si>
  <si>
    <r>
      <rPr>
        <b/>
        <sz val="14"/>
        <color indexed="10"/>
        <rFont val="Arial"/>
        <family val="2"/>
      </rPr>
      <t xml:space="preserve">VALPARAISO via CALLAO </t>
    </r>
    <r>
      <rPr>
        <b/>
        <sz val="14"/>
        <color indexed="12"/>
        <rFont val="Arial"/>
        <family val="2"/>
      </rPr>
      <t>(</t>
    </r>
    <r>
      <rPr>
        <b/>
        <sz val="14"/>
        <color indexed="10"/>
        <rFont val="Arial"/>
        <family val="2"/>
      </rPr>
      <t>STOP SVC FROM 8-MAY-19</t>
    </r>
    <r>
      <rPr>
        <b/>
        <sz val="14"/>
        <color indexed="12"/>
        <rFont val="Arial"/>
        <family val="2"/>
      </rPr>
      <t>) / BUNAVENTURA</t>
    </r>
  </si>
  <si>
    <t>WEST AFRICA via PKL (APAPA, TINCAN, TEMA)</t>
  </si>
  <si>
    <t>WSA3-E</t>
  </si>
  <si>
    <t>EAX1-W</t>
  </si>
  <si>
    <t>Dar-es-salaam</t>
  </si>
  <si>
    <t>EAX3-W</t>
  </si>
  <si>
    <t>SOUTH AFRICA + SOUTH WEST AFRICA + WEST AFRICA SERVICE via SGP</t>
  </si>
  <si>
    <r>
      <t>LUANDA(Sogester)
(</t>
    </r>
    <r>
      <rPr>
        <b/>
        <sz val="11"/>
        <color rgb="FFFF0000"/>
        <rFont val="Arial"/>
        <family val="2"/>
      </rPr>
      <t>LDA01</t>
    </r>
    <r>
      <rPr>
        <b/>
        <sz val="11"/>
        <rFont val="Arial"/>
        <family val="2"/>
      </rPr>
      <t>)</t>
    </r>
  </si>
  <si>
    <t>AWE1-E</t>
  </si>
  <si>
    <t>EAX2-W</t>
  </si>
  <si>
    <t>LADY OF LUCK</t>
  </si>
  <si>
    <t>MANZANILLO, MX via SHA (WSA Service)</t>
  </si>
  <si>
    <t>FEEDER (CV2-E)</t>
  </si>
  <si>
    <t>SHANGHAI</t>
  </si>
  <si>
    <t>MANZANILLO, MX (ZLO04)</t>
  </si>
  <si>
    <t>WSA-E</t>
  </si>
  <si>
    <t>CSCL MANZANILLO</t>
  </si>
  <si>
    <t>BLANK SAILING</t>
  </si>
  <si>
    <t>22:00 FRI in TCHP // 04:00 AM FRI in CAT LAI // 22:00 PM THU at TRANSIMEX, TANAMEXCO (don’t accept ICD PHUOCLONG /BINHDUONG)</t>
  </si>
  <si>
    <t>CSCL LIMA</t>
  </si>
  <si>
    <t>SANTA LOUKIA</t>
  </si>
  <si>
    <t>CAPE FAWLEY</t>
  </si>
  <si>
    <t>GREEN HORIZON</t>
  </si>
  <si>
    <t>CAPE MAHON</t>
  </si>
  <si>
    <t>ZHONG HANG SHENG</t>
  </si>
  <si>
    <t>065E</t>
  </si>
  <si>
    <t>1001E</t>
  </si>
  <si>
    <t>1000E</t>
  </si>
  <si>
    <t>002W</t>
  </si>
  <si>
    <t>060W</t>
  </si>
  <si>
    <t>COSCO YINGKOU</t>
  </si>
  <si>
    <t>BOMAR FULGENT</t>
  </si>
  <si>
    <t>AREOPOLIS</t>
  </si>
  <si>
    <t>CSCL CALLAO</t>
  </si>
  <si>
    <t>078N</t>
  </si>
  <si>
    <t>066E</t>
  </si>
  <si>
    <t>AS PENELOPE</t>
  </si>
  <si>
    <t>0VC97E1MA</t>
  </si>
  <si>
    <t xml:space="preserve">  
1007E</t>
  </si>
  <si>
    <t>107S</t>
  </si>
  <si>
    <t>046W</t>
  </si>
  <si>
    <t>BEAR MOUNTAIN BRIDGE</t>
  </si>
  <si>
    <t>069W</t>
  </si>
  <si>
    <t>019W</t>
  </si>
  <si>
    <t>027W</t>
  </si>
  <si>
    <t>HSL PARATY</t>
  </si>
  <si>
    <t>085E</t>
  </si>
  <si>
    <t>135E</t>
  </si>
  <si>
    <t>065N</t>
  </si>
  <si>
    <t>135N</t>
  </si>
  <si>
    <t>CITY OF BEIJING</t>
  </si>
  <si>
    <t>031N</t>
  </si>
  <si>
    <t>067N</t>
  </si>
  <si>
    <t xml:space="preserve">	
AS PENELOPE</t>
  </si>
  <si>
    <t>031E</t>
  </si>
  <si>
    <t>FEEDER
(VSX - VTS - IHX)</t>
  </si>
  <si>
    <t>LUDWIG SCHULTE</t>
  </si>
  <si>
    <t>013S</t>
  </si>
  <si>
    <t>014S</t>
  </si>
  <si>
    <t>015S</t>
  </si>
  <si>
    <t>016S</t>
  </si>
  <si>
    <t>055S</t>
  </si>
  <si>
    <t>108S</t>
  </si>
  <si>
    <t>057S</t>
  </si>
  <si>
    <t>056S</t>
  </si>
  <si>
    <t>156S</t>
  </si>
  <si>
    <t>157S</t>
  </si>
  <si>
    <t>COSCO WELLINGTON</t>
  </si>
  <si>
    <t>COSCO SURABAYA</t>
  </si>
  <si>
    <t xml:space="preserve">	
ZIM SHANGHAI</t>
  </si>
  <si>
    <t>094W</t>
  </si>
  <si>
    <t>075W</t>
  </si>
  <si>
    <t>100W</t>
  </si>
  <si>
    <t>COSCO AQABA</t>
  </si>
  <si>
    <t>NYK FUJI</t>
  </si>
  <si>
    <t>108W</t>
  </si>
  <si>
    <t>MOL ENDOWMENT</t>
  </si>
  <si>
    <t>063W</t>
  </si>
  <si>
    <t>EVER DEVOTE</t>
  </si>
  <si>
    <t>157W</t>
  </si>
  <si>
    <t>CYPRESS</t>
  </si>
  <si>
    <t>040W</t>
  </si>
  <si>
    <t>NORTHERN JUPITER</t>
  </si>
  <si>
    <t>CMA CGM RACINE</t>
  </si>
  <si>
    <t>030W</t>
  </si>
  <si>
    <t>CSCL AFRICA</t>
  </si>
  <si>
    <t>048W</t>
  </si>
  <si>
    <t>COSCO KAWASAKI</t>
  </si>
  <si>
    <t>SEASPAN FELIXSTOWE</t>
  </si>
  <si>
    <t>BAHAMAS</t>
  </si>
  <si>
    <t>127W</t>
  </si>
  <si>
    <t xml:space="preserve">	
RHL CONCORDIA</t>
  </si>
  <si>
    <t>112W</t>
  </si>
  <si>
    <t>SEADREAM</t>
  </si>
  <si>
    <t>028W</t>
  </si>
  <si>
    <t xml:space="preserve">	
NAVIOS MAGNOLIA</t>
  </si>
  <si>
    <t>105W</t>
  </si>
  <si>
    <t>EVER LAUREL</t>
  </si>
  <si>
    <t>SEAMAX ROWAYTON</t>
  </si>
  <si>
    <t>CMA CGM RODOLPHE</t>
  </si>
  <si>
    <t xml:space="preserve">	
VENETIKO</t>
  </si>
  <si>
    <t xml:space="preserve">	
XIN CHI WAN</t>
  </si>
  <si>
    <t>059W</t>
  </si>
  <si>
    <t>101W</t>
  </si>
  <si>
    <t xml:space="preserve">	
KOTA CABAR</t>
  </si>
  <si>
    <t>054W</t>
  </si>
  <si>
    <t>APL OREGON</t>
  </si>
  <si>
    <t>013W</t>
  </si>
  <si>
    <t>020W</t>
  </si>
  <si>
    <t>044W</t>
  </si>
  <si>
    <t>COSCO FUZHOU</t>
  </si>
  <si>
    <t>JOHANNES MAERSK</t>
  </si>
  <si>
    <t>005W</t>
  </si>
  <si>
    <t>141W</t>
  </si>
  <si>
    <t>023W</t>
  </si>
  <si>
    <t>415W</t>
  </si>
  <si>
    <t>LAKONIA</t>
  </si>
  <si>
    <t>036W</t>
  </si>
  <si>
    <t>NAVIOS MAGNOLIA</t>
  </si>
  <si>
    <t xml:space="preserve">	
CHRISTA SCHULTE</t>
  </si>
  <si>
    <t>088W</t>
  </si>
  <si>
    <t>CHRISTA SCHULTE</t>
  </si>
  <si>
    <t>008w</t>
  </si>
  <si>
    <t>ELENI T</t>
  </si>
  <si>
    <t>115W</t>
  </si>
  <si>
    <t>XIN YA ZHOU</t>
  </si>
  <si>
    <t xml:space="preserve">	
XIN YA ZHOU</t>
  </si>
  <si>
    <t xml:space="preserve">	
EVER LUCID</t>
  </si>
  <si>
    <t>148E</t>
  </si>
  <si>
    <t>056E</t>
  </si>
  <si>
    <t>EVER LIVEN</t>
  </si>
  <si>
    <t>EVER SIGMA</t>
  </si>
  <si>
    <t>EVER LAWFUL</t>
  </si>
  <si>
    <t>053E</t>
  </si>
  <si>
    <t>111E</t>
  </si>
  <si>
    <t>145E</t>
  </si>
  <si>
    <t xml:space="preserve">	
CITY OF BEIJING</t>
  </si>
  <si>
    <t xml:space="preserve">	
CSCL MANZANILLO</t>
  </si>
  <si>
    <t>086N</t>
  </si>
  <si>
    <t>BALBOA</t>
  </si>
  <si>
    <t>EVER LUCID</t>
  </si>
  <si>
    <t>WAN HAI 612</t>
  </si>
  <si>
    <t>059E</t>
  </si>
  <si>
    <t>WAN HAI 622</t>
  </si>
  <si>
    <t>075E</t>
  </si>
  <si>
    <t>KOTA CAHAYA</t>
  </si>
  <si>
    <t>068E</t>
  </si>
  <si>
    <t>RDO CONCORD</t>
  </si>
  <si>
    <t xml:space="preserve">	
CMA CGM NEVADA</t>
  </si>
  <si>
    <t>623E</t>
  </si>
  <si>
    <t>CMA CGM COCHIN</t>
  </si>
  <si>
    <t>017E</t>
  </si>
  <si>
    <t xml:space="preserve">	
APL ESPLANADE</t>
  </si>
  <si>
    <t>026E</t>
  </si>
  <si>
    <t>020E</t>
  </si>
  <si>
    <t>CMA CGM MUMBAI</t>
  </si>
  <si>
    <t>EVER LEGION</t>
  </si>
  <si>
    <t>043E</t>
  </si>
  <si>
    <t>EVER LADEN</t>
  </si>
  <si>
    <t>150E</t>
  </si>
  <si>
    <t>060E</t>
  </si>
  <si>
    <t>040E</t>
  </si>
  <si>
    <t xml:space="preserve">	
EVER LENIENT</t>
  </si>
  <si>
    <t>EVER LOVELY</t>
  </si>
  <si>
    <t xml:space="preserve">	
TIAN XIANG HE</t>
  </si>
  <si>
    <t>XIN MEI ZHOU</t>
  </si>
  <si>
    <t>XIN OU ZHOU</t>
  </si>
  <si>
    <t>XIN FEI ZHOU</t>
  </si>
  <si>
    <t>OOCL HO CHI MINH CITY</t>
  </si>
  <si>
    <t>078E</t>
  </si>
  <si>
    <t>142E</t>
  </si>
  <si>
    <t>051E</t>
  </si>
  <si>
    <t>CMA CGM HYDRA</t>
  </si>
  <si>
    <t>APL PARIS</t>
  </si>
  <si>
    <t>APL CHARLESTON</t>
  </si>
  <si>
    <t xml:space="preserve">	
COSCO GUANGZHOU</t>
  </si>
  <si>
    <t>APL SALALAH</t>
  </si>
  <si>
    <t>030E</t>
  </si>
  <si>
    <t>025E</t>
  </si>
  <si>
    <t>034E</t>
  </si>
  <si>
    <t>102E</t>
  </si>
  <si>
    <t>023E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</si>
</sst>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dd/mm"/>
    <numFmt numFmtId="165" formatCode="&quot;Lilium V.&quot;#&quot;S&quot;"/>
    <numFmt numFmtId="166" formatCode="[$-409]d\-mmm;@"/>
    <numFmt numFmtId="167" formatCode="[$€-C07]\ #,##0"/>
    <numFmt numFmtId="168" formatCode="[$-409]d/mmm;@"/>
  </numFmts>
  <fonts count="93">
    <font>
      <sz val="12"/>
      <name val=".VnTime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name val="Arial"/>
      <family val="2"/>
    </font>
    <font>
      <u/>
      <sz val="7.5"/>
      <color indexed="12"/>
      <name val="Arial"/>
      <family val="2"/>
    </font>
    <font>
      <sz val="11"/>
      <name val="Arial"/>
      <family val="2"/>
    </font>
    <font>
      <b/>
      <sz val="14"/>
      <color indexed="10"/>
      <name val="Arial"/>
      <family val="2"/>
    </font>
    <font>
      <b/>
      <sz val="14"/>
      <color indexed="12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sz val="14"/>
      <color indexed="10"/>
      <name val="Arial"/>
      <family val="2"/>
    </font>
    <font>
      <sz val="8"/>
      <name val=".VnTime"/>
      <family val="2"/>
    </font>
    <font>
      <sz val="11"/>
      <name val="바탕체"/>
      <family val="1"/>
      <charset val="129"/>
    </font>
    <font>
      <sz val="12"/>
      <name val="宋体"/>
      <charset val="134"/>
    </font>
    <font>
      <sz val="11"/>
      <color indexed="10"/>
      <name val="Arial"/>
      <family val="2"/>
    </font>
    <font>
      <sz val="12"/>
      <name val=".VnTime"/>
      <family val="2"/>
    </font>
    <font>
      <sz val="12"/>
      <name val="Times New Roman"/>
      <family val="1"/>
    </font>
    <font>
      <sz val="10"/>
      <color indexed="17"/>
      <name val="Arial"/>
      <family val="2"/>
    </font>
    <font>
      <b/>
      <sz val="14"/>
      <color indexed="17"/>
      <name val="Arial"/>
      <family val="2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sz val="11"/>
      <color indexed="9"/>
      <name val="宋体"/>
      <charset val="134"/>
    </font>
    <font>
      <sz val="10"/>
      <color indexed="8"/>
      <name val="Times New Roman"/>
      <family val="2"/>
      <charset val="238"/>
    </font>
    <font>
      <sz val="10"/>
      <name val="Times New Roman CE"/>
      <charset val="23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0"/>
      <color indexed="20"/>
      <name val="Arial"/>
      <family val="2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62"/>
      <name val="Cambria"/>
      <family val="1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60"/>
      <name val="宋体"/>
      <charset val="134"/>
    </font>
    <font>
      <sz val="11"/>
      <color indexed="52"/>
      <name val="宋体"/>
      <charset val="134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11"/>
      <color indexed="17"/>
      <name val="Arial"/>
      <family val="2"/>
    </font>
    <font>
      <b/>
      <sz val="11"/>
      <name val="Arial"/>
      <family val="2"/>
    </font>
    <font>
      <b/>
      <sz val="11"/>
      <color rgb="FF00B0F0"/>
      <name val="Arial"/>
      <family val="2"/>
    </font>
    <font>
      <b/>
      <sz val="11"/>
      <color theme="1"/>
      <name val="Arial"/>
      <family val="2"/>
    </font>
    <font>
      <b/>
      <sz val="11"/>
      <color theme="9" tint="-0.499984740745262"/>
      <name val="Arial"/>
      <family val="2"/>
    </font>
    <font>
      <b/>
      <u/>
      <sz val="14"/>
      <color indexed="8"/>
      <name val="Arial"/>
      <family val="2"/>
    </font>
    <font>
      <b/>
      <sz val="14"/>
      <name val="Arial"/>
      <family val="2"/>
    </font>
    <font>
      <b/>
      <u/>
      <sz val="14"/>
      <color indexed="12"/>
      <name val="Arial"/>
      <family val="2"/>
    </font>
    <font>
      <u/>
      <sz val="14"/>
      <color indexed="12"/>
      <name val="Arial"/>
      <family val="2"/>
    </font>
    <font>
      <b/>
      <u/>
      <sz val="14"/>
      <color indexed="57"/>
      <name val="Arial"/>
      <family val="2"/>
    </font>
    <font>
      <b/>
      <u/>
      <sz val="14"/>
      <name val="Arial"/>
      <family val="2"/>
    </font>
    <font>
      <i/>
      <u/>
      <sz val="14"/>
      <color indexed="8"/>
      <name val="Arial"/>
      <family val="2"/>
    </font>
    <font>
      <b/>
      <sz val="26"/>
      <color indexed="12"/>
      <name val="Arial"/>
      <family val="2"/>
    </font>
    <font>
      <b/>
      <sz val="11"/>
      <color indexed="12"/>
      <name val="Arial"/>
      <family val="2"/>
    </font>
    <font>
      <sz val="11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17"/>
      <name val="Arial"/>
      <family val="2"/>
    </font>
    <font>
      <b/>
      <sz val="11"/>
      <color rgb="FFFF0000"/>
      <name val="Arial"/>
      <family val="2"/>
    </font>
    <font>
      <b/>
      <sz val="11"/>
      <color indexed="16"/>
      <name val="Arial"/>
      <family val="2"/>
    </font>
    <font>
      <sz val="11"/>
      <color indexed="16"/>
      <name val="Arial"/>
      <family val="2"/>
    </font>
    <font>
      <b/>
      <sz val="11"/>
      <color rgb="FF0070C0"/>
      <name val="Arial"/>
      <family val="2"/>
    </font>
    <font>
      <b/>
      <sz val="11"/>
      <color indexed="14"/>
      <name val="Arial"/>
      <family val="2"/>
    </font>
    <font>
      <sz val="11"/>
      <color indexed="14"/>
      <name val="Arial"/>
      <family val="2"/>
    </font>
    <font>
      <b/>
      <sz val="11"/>
      <color indexed="62"/>
      <name val="Arial"/>
      <family val="2"/>
    </font>
    <font>
      <b/>
      <i/>
      <sz val="11"/>
      <color theme="9" tint="-0.499984740745262"/>
      <name val="Arial"/>
      <family val="2"/>
    </font>
    <font>
      <b/>
      <u/>
      <sz val="11"/>
      <color indexed="8"/>
      <name val="Arial"/>
      <family val="2"/>
    </font>
    <font>
      <i/>
      <sz val="11"/>
      <color indexed="10"/>
      <name val="Arial"/>
      <family val="2"/>
    </font>
    <font>
      <i/>
      <sz val="11"/>
      <color indexed="12"/>
      <name val="Arial"/>
      <family val="2"/>
    </font>
    <font>
      <b/>
      <sz val="11"/>
      <color indexed="40"/>
      <name val="Arial"/>
      <family val="2"/>
    </font>
    <font>
      <b/>
      <u/>
      <sz val="11"/>
      <color indexed="12"/>
      <name val="Arial"/>
      <family val="2"/>
    </font>
    <font>
      <i/>
      <sz val="11"/>
      <color indexed="16"/>
      <name val="Arial"/>
      <family val="2"/>
    </font>
    <font>
      <b/>
      <sz val="11"/>
      <color rgb="FF0000FF"/>
      <name val="Arial"/>
      <family val="2"/>
    </font>
    <font>
      <b/>
      <sz val="11"/>
      <color rgb="FF00B050"/>
      <name val="Arial"/>
      <family val="2"/>
    </font>
    <font>
      <b/>
      <sz val="11"/>
      <color rgb="FF008000"/>
      <name val="Arial"/>
      <family val="2"/>
    </font>
    <font>
      <b/>
      <sz val="11"/>
      <color rgb="FF006600"/>
      <name val="Arial"/>
      <family val="2"/>
    </font>
    <font>
      <sz val="11"/>
      <color theme="1"/>
      <name val="Arial"/>
      <family val="2"/>
    </font>
    <font>
      <i/>
      <sz val="11"/>
      <color indexed="60"/>
      <name val="Arial"/>
      <family val="2"/>
    </font>
    <font>
      <i/>
      <u/>
      <sz val="11"/>
      <color indexed="10"/>
      <name val="Arial"/>
      <family val="2"/>
    </font>
    <font>
      <i/>
      <u/>
      <sz val="11"/>
      <color indexed="8"/>
      <name val="Arial"/>
      <family val="2"/>
    </font>
    <font>
      <b/>
      <i/>
      <sz val="11"/>
      <color rgb="FFFF0000"/>
      <name val="Arial"/>
      <family val="2"/>
    </font>
    <font>
      <b/>
      <sz val="11"/>
      <color theme="8" tint="-0.249977111117893"/>
      <name val="Arial"/>
      <family val="2"/>
    </font>
    <font>
      <b/>
      <sz val="11"/>
      <color rgb="FFFF0066"/>
      <name val="Arial"/>
      <family val="2"/>
    </font>
    <font>
      <b/>
      <sz val="11"/>
      <color indexed="60"/>
      <name val="Arial"/>
      <family val="2"/>
    </font>
    <font>
      <sz val="11"/>
      <color indexed="60"/>
      <name val="Arial"/>
      <family val="2"/>
    </font>
    <font>
      <b/>
      <u/>
      <sz val="14"/>
      <color rgb="FF0000FF"/>
      <name val="Arial"/>
      <family val="2"/>
    </font>
    <font>
      <b/>
      <u/>
      <sz val="11"/>
      <color rgb="FF00B050"/>
      <name val="Arial"/>
      <family val="2"/>
    </font>
    <font>
      <b/>
      <sz val="14"/>
      <color rgb="FFFF0000"/>
      <name val="Arial"/>
      <family val="2"/>
    </font>
    <font>
      <sz val="11"/>
      <color rgb="FF00B050"/>
      <name val="Arial"/>
      <family val="2"/>
    </font>
    <font>
      <b/>
      <sz val="11"/>
      <color rgb="FFCC0066"/>
      <name val="Arial"/>
      <family val="2"/>
    </font>
    <font>
      <b/>
      <sz val="11"/>
      <color theme="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auto="1"/>
        <bgColor indexed="64"/>
      </patternFill>
    </fill>
    <fill>
      <patternFill patternType="lightUp"/>
    </fill>
    <fill>
      <patternFill patternType="solid">
        <fgColor indexed="9"/>
        <bgColor theme="0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0"/>
      </patternFill>
    </fill>
    <fill>
      <patternFill patternType="lightDown">
        <fgColor auto="1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FF0000"/>
      </left>
      <right/>
      <top/>
      <bottom/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38">
    <xf numFmtId="0" fontId="0" fillId="0" borderId="0"/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1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7" fontId="22" fillId="0" borderId="0"/>
    <xf numFmtId="167" fontId="22" fillId="0" borderId="0"/>
    <xf numFmtId="167" fontId="2" fillId="0" borderId="0"/>
    <xf numFmtId="167" fontId="23" fillId="0" borderId="0"/>
    <xf numFmtId="0" fontId="12" fillId="0" borderId="0"/>
    <xf numFmtId="0" fontId="16" fillId="0" borderId="0"/>
    <xf numFmtId="0" fontId="24" fillId="8" borderId="0" applyNumberFormat="0" applyBorder="0" applyAlignment="0" applyProtection="0">
      <alignment vertical="center"/>
    </xf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5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3" fillId="0" borderId="0"/>
    <xf numFmtId="0" fontId="13" fillId="0" borderId="0"/>
    <xf numFmtId="0" fontId="20" fillId="0" borderId="0"/>
    <xf numFmtId="0" fontId="20" fillId="0" borderId="0"/>
    <xf numFmtId="168" fontId="20" fillId="0" borderId="0"/>
    <xf numFmtId="0" fontId="3" fillId="0" borderId="0"/>
    <xf numFmtId="0" fontId="13" fillId="0" borderId="0">
      <alignment vertical="center"/>
    </xf>
    <xf numFmtId="0" fontId="21" fillId="23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2" fillId="22" borderId="2" applyNumberFormat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19" fillId="4" borderId="5" applyNumberFormat="0" applyFon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10" borderId="1" applyNumberFormat="0" applyAlignment="0" applyProtection="0">
      <alignment vertical="center"/>
    </xf>
    <xf numFmtId="0" fontId="37" fillId="2" borderId="1" applyNumberFormat="0" applyAlignment="0" applyProtection="0">
      <alignment vertical="center"/>
    </xf>
    <xf numFmtId="0" fontId="38" fillId="10" borderId="6" applyNumberFormat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40" fillId="0" borderId="4" applyNumberFormat="0" applyFill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96">
    <xf numFmtId="0" fontId="0" fillId="0" borderId="0" xfId="0"/>
    <xf numFmtId="0" fontId="44" fillId="24" borderId="0" xfId="135" applyFont="1" applyFill="1" applyBorder="1" applyAlignment="1">
      <alignment vertical="center"/>
    </xf>
    <xf numFmtId="165" fontId="44" fillId="24" borderId="0" xfId="133" applyNumberFormat="1" applyFont="1" applyFill="1" applyBorder="1" applyAlignment="1">
      <alignment vertical="center"/>
    </xf>
    <xf numFmtId="166" fontId="44" fillId="24" borderId="0" xfId="0" applyNumberFormat="1" applyFont="1" applyFill="1" applyBorder="1" applyAlignment="1">
      <alignment horizontal="center" vertical="center"/>
    </xf>
    <xf numFmtId="0" fontId="8" fillId="0" borderId="0" xfId="23" applyFont="1" applyFill="1"/>
    <xf numFmtId="16" fontId="9" fillId="0" borderId="0" xfId="28" applyNumberFormat="1" applyFont="1" applyFill="1" applyBorder="1" applyAlignment="1">
      <alignment horizontal="center" vertical="center"/>
    </xf>
    <xf numFmtId="0" fontId="9" fillId="0" borderId="0" xfId="26" applyFont="1" applyFill="1" applyAlignment="1">
      <alignment horizontal="left" vertical="center"/>
    </xf>
    <xf numFmtId="0" fontId="7" fillId="0" borderId="0" xfId="0" applyFont="1" applyFill="1"/>
    <xf numFmtId="0" fontId="7" fillId="0" borderId="0" xfId="26" applyFont="1" applyFill="1" applyAlignment="1">
      <alignment vertical="center"/>
    </xf>
    <xf numFmtId="0" fontId="8" fillId="0" borderId="0" xfId="23" applyFont="1" applyFill="1" applyAlignment="1">
      <alignment vertical="center"/>
    </xf>
    <xf numFmtId="0" fontId="7" fillId="0" borderId="0" xfId="28" applyFont="1" applyFill="1" applyAlignment="1">
      <alignment vertical="center"/>
    </xf>
    <xf numFmtId="16" fontId="9" fillId="0" borderId="0" xfId="28" quotePrefix="1" applyNumberFormat="1" applyFont="1" applyFill="1" applyBorder="1" applyAlignment="1">
      <alignment horizontal="center" vertical="center"/>
    </xf>
    <xf numFmtId="0" fontId="6" fillId="0" borderId="0" xfId="25" applyFont="1" applyFill="1" applyBorder="1" applyAlignment="1">
      <alignment horizontal="center"/>
    </xf>
    <xf numFmtId="0" fontId="10" fillId="0" borderId="0" xfId="25" applyFont="1" applyFill="1"/>
    <xf numFmtId="166" fontId="6" fillId="0" borderId="0" xfId="24" applyNumberFormat="1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8" fillId="0" borderId="0" xfId="23" applyFont="1" applyFill="1" applyAlignment="1">
      <alignment horizontal="center"/>
    </xf>
    <xf numFmtId="0" fontId="8" fillId="0" borderId="0" xfId="23" applyFont="1" applyFill="1" applyAlignment="1">
      <alignment horizontal="right"/>
    </xf>
    <xf numFmtId="0" fontId="49" fillId="0" borderId="0" xfId="23" applyFont="1" applyFill="1"/>
    <xf numFmtId="0" fontId="6" fillId="0" borderId="0" xfId="23" applyFont="1" applyFill="1" applyBorder="1" applyAlignment="1">
      <alignment horizontal="center"/>
    </xf>
    <xf numFmtId="0" fontId="50" fillId="0" borderId="0" xfId="20" applyFont="1" applyFill="1" applyAlignment="1" applyProtection="1"/>
    <xf numFmtId="0" fontId="49" fillId="0" borderId="0" xfId="0" applyFont="1" applyFill="1"/>
    <xf numFmtId="0" fontId="8" fillId="0" borderId="0" xfId="0" applyFont="1" applyFill="1"/>
    <xf numFmtId="0" fontId="6" fillId="0" borderId="0" xfId="23" applyFont="1" applyFill="1" applyBorder="1" applyAlignment="1">
      <alignment horizontal="left"/>
    </xf>
    <xf numFmtId="0" fontId="51" fillId="0" borderId="0" xfId="20" quotePrefix="1" applyFont="1" applyFill="1" applyAlignment="1" applyProtection="1"/>
    <xf numFmtId="0" fontId="48" fillId="0" borderId="0" xfId="28" applyFont="1" applyFill="1" applyAlignment="1">
      <alignment horizontal="right" vertical="center"/>
    </xf>
    <xf numFmtId="0" fontId="9" fillId="0" borderId="0" xfId="26" applyFont="1" applyFill="1" applyAlignment="1">
      <alignment vertical="center"/>
    </xf>
    <xf numFmtId="0" fontId="9" fillId="0" borderId="0" xfId="26" applyFont="1" applyFill="1" applyBorder="1" applyAlignment="1">
      <alignment vertical="center"/>
    </xf>
    <xf numFmtId="0" fontId="48" fillId="0" borderId="0" xfId="26" applyFont="1" applyFill="1" applyBorder="1" applyAlignment="1">
      <alignment vertical="center"/>
    </xf>
    <xf numFmtId="0" fontId="52" fillId="0" borderId="0" xfId="26" applyFont="1" applyFill="1" applyBorder="1" applyAlignment="1">
      <alignment vertical="center"/>
    </xf>
    <xf numFmtId="0" fontId="9" fillId="0" borderId="0" xfId="26" applyFont="1" applyFill="1" applyAlignment="1">
      <alignment horizontal="right" vertical="center"/>
    </xf>
    <xf numFmtId="1" fontId="8" fillId="0" borderId="0" xfId="28" applyNumberFormat="1" applyFont="1" applyFill="1" applyAlignment="1">
      <alignment horizontal="left" vertical="center"/>
    </xf>
    <xf numFmtId="0" fontId="9" fillId="0" borderId="0" xfId="28" applyFont="1" applyFill="1" applyAlignment="1">
      <alignment vertical="center"/>
    </xf>
    <xf numFmtId="0" fontId="6" fillId="0" borderId="0" xfId="26" applyFont="1" applyFill="1" applyBorder="1" applyAlignment="1">
      <alignment vertical="center"/>
    </xf>
    <xf numFmtId="0" fontId="8" fillId="0" borderId="0" xfId="28" applyFont="1" applyFill="1" applyAlignment="1">
      <alignment vertical="center"/>
    </xf>
    <xf numFmtId="0" fontId="9" fillId="0" borderId="0" xfId="26" applyFont="1" applyFill="1" applyBorder="1" applyAlignment="1">
      <alignment horizontal="right" vertical="center"/>
    </xf>
    <xf numFmtId="16" fontId="53" fillId="0" borderId="0" xfId="23" applyNumberFormat="1" applyFont="1" applyFill="1" applyBorder="1" applyAlignment="1">
      <alignment horizontal="center"/>
    </xf>
    <xf numFmtId="0" fontId="7" fillId="0" borderId="0" xfId="28" applyFont="1" applyFill="1" applyBorder="1" applyAlignment="1">
      <alignment horizontal="left" vertical="center"/>
    </xf>
    <xf numFmtId="0" fontId="9" fillId="0" borderId="0" xfId="23" applyFont="1" applyFill="1"/>
    <xf numFmtId="0" fontId="8" fillId="0" borderId="0" xfId="25" applyFont="1" applyFill="1" applyBorder="1"/>
    <xf numFmtId="0" fontId="18" fillId="0" borderId="0" xfId="25" applyFont="1" applyFill="1" applyBorder="1" applyAlignment="1">
      <alignment horizontal="center"/>
    </xf>
    <xf numFmtId="0" fontId="10" fillId="0" borderId="0" xfId="24" applyFont="1" applyFill="1" applyBorder="1" applyAlignment="1">
      <alignment horizontal="centerContinuous"/>
    </xf>
    <xf numFmtId="0" fontId="10" fillId="0" borderId="0" xfId="24" applyFont="1" applyFill="1"/>
    <xf numFmtId="0" fontId="8" fillId="0" borderId="0" xfId="0" applyFont="1" applyFill="1" applyAlignment="1">
      <alignment horizontal="right"/>
    </xf>
    <xf numFmtId="1" fontId="54" fillId="0" borderId="0" xfId="28" applyNumberFormat="1" applyFont="1" applyFill="1" applyBorder="1" applyAlignment="1">
      <alignment horizontal="left" vertical="center"/>
    </xf>
    <xf numFmtId="0" fontId="49" fillId="0" borderId="0" xfId="28" applyFont="1" applyFill="1" applyAlignment="1">
      <alignment vertical="center"/>
    </xf>
    <xf numFmtId="0" fontId="9" fillId="0" borderId="0" xfId="28" applyFont="1" applyFill="1" applyBorder="1" applyAlignment="1">
      <alignment horizontal="right" vertical="center"/>
    </xf>
    <xf numFmtId="0" fontId="9" fillId="0" borderId="0" xfId="23" applyFont="1" applyFill="1" applyAlignment="1">
      <alignment horizontal="left"/>
    </xf>
    <xf numFmtId="0" fontId="6" fillId="0" borderId="0" xfId="24" applyFont="1" applyFill="1" applyAlignment="1">
      <alignment horizontal="centerContinuous"/>
    </xf>
    <xf numFmtId="0" fontId="8" fillId="0" borderId="0" xfId="23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48" fillId="0" borderId="0" xfId="136" applyFont="1" applyFill="1" applyAlignment="1">
      <alignment horizontal="left" vertical="center"/>
    </xf>
    <xf numFmtId="0" fontId="6" fillId="0" borderId="0" xfId="135" applyFont="1" applyFill="1" applyAlignment="1">
      <alignment horizontal="left" vertical="center"/>
    </xf>
    <xf numFmtId="0" fontId="7" fillId="0" borderId="0" xfId="134" applyFont="1" applyFill="1" applyAlignment="1">
      <alignment horizontal="left" vertical="center"/>
    </xf>
    <xf numFmtId="0" fontId="7" fillId="0" borderId="0" xfId="23" applyFont="1" applyFill="1" applyAlignment="1">
      <alignment horizontal="left" vertical="center"/>
    </xf>
    <xf numFmtId="0" fontId="7" fillId="0" borderId="0" xfId="28" applyFont="1" applyFill="1" applyAlignment="1">
      <alignment horizontal="left" vertical="center"/>
    </xf>
    <xf numFmtId="0" fontId="5" fillId="0" borderId="0" xfId="27" applyFont="1"/>
    <xf numFmtId="0" fontId="5" fillId="0" borderId="0" xfId="27" applyFont="1" applyAlignment="1"/>
    <xf numFmtId="0" fontId="5" fillId="0" borderId="0" xfId="27" applyFont="1" applyAlignment="1">
      <alignment horizontal="left"/>
    </xf>
    <xf numFmtId="0" fontId="5" fillId="26" borderId="0" xfId="27" applyFont="1" applyFill="1"/>
    <xf numFmtId="0" fontId="57" fillId="0" borderId="0" xfId="27" applyFont="1" applyBorder="1"/>
    <xf numFmtId="0" fontId="57" fillId="0" borderId="0" xfId="27" applyFont="1"/>
    <xf numFmtId="164" fontId="59" fillId="0" borderId="0" xfId="20" applyNumberFormat="1" applyFont="1" applyFill="1" applyAlignment="1" applyProtection="1"/>
    <xf numFmtId="0" fontId="57" fillId="0" borderId="0" xfId="27" applyFont="1" applyAlignment="1"/>
    <xf numFmtId="0" fontId="57" fillId="0" borderId="0" xfId="27" applyFont="1" applyAlignment="1">
      <alignment horizontal="left"/>
    </xf>
    <xf numFmtId="0" fontId="42" fillId="0" borderId="0" xfId="27" applyFont="1" applyAlignment="1">
      <alignment horizontal="left"/>
    </xf>
    <xf numFmtId="15" fontId="56" fillId="0" borderId="0" xfId="23" quotePrefix="1" applyNumberFormat="1" applyFont="1" applyBorder="1" applyAlignment="1">
      <alignment horizontal="center"/>
    </xf>
    <xf numFmtId="0" fontId="56" fillId="0" borderId="0" xfId="23" applyFont="1" applyAlignment="1">
      <alignment horizontal="right"/>
    </xf>
    <xf numFmtId="0" fontId="5" fillId="0" borderId="0" xfId="0" applyFont="1"/>
    <xf numFmtId="0" fontId="61" fillId="0" borderId="0" xfId="27" applyFont="1"/>
    <xf numFmtId="0" fontId="62" fillId="0" borderId="0" xfId="27" applyFont="1"/>
    <xf numFmtId="0" fontId="65" fillId="0" borderId="0" xfId="27" applyFont="1"/>
    <xf numFmtId="0" fontId="60" fillId="0" borderId="0" xfId="27" applyFont="1"/>
    <xf numFmtId="0" fontId="44" fillId="0" borderId="0" xfId="0" applyFont="1" applyBorder="1" applyAlignment="1">
      <alignment vertical="center"/>
    </xf>
    <xf numFmtId="166" fontId="44" fillId="26" borderId="0" xfId="0" applyNumberFormat="1" applyFont="1" applyFill="1" applyBorder="1" applyAlignment="1">
      <alignment vertical="center"/>
    </xf>
    <xf numFmtId="0" fontId="63" fillId="26" borderId="0" xfId="0" applyFont="1" applyFill="1" applyBorder="1" applyAlignment="1">
      <alignment horizontal="left"/>
    </xf>
    <xf numFmtId="16" fontId="63" fillId="0" borderId="0" xfId="27" applyNumberFormat="1" applyFont="1" applyFill="1" applyBorder="1" applyAlignment="1">
      <alignment horizontal="center"/>
    </xf>
    <xf numFmtId="16" fontId="63" fillId="0" borderId="0" xfId="24" quotePrefix="1" applyNumberFormat="1" applyFont="1" applyBorder="1" applyAlignment="1">
      <alignment horizontal="center"/>
    </xf>
    <xf numFmtId="16" fontId="63" fillId="0" borderId="0" xfId="27" applyNumberFormat="1" applyFont="1" applyBorder="1" applyAlignment="1">
      <alignment horizontal="center"/>
    </xf>
    <xf numFmtId="0" fontId="64" fillId="26" borderId="0" xfId="27" applyFont="1" applyFill="1" applyBorder="1" applyAlignment="1">
      <alignment horizontal="center"/>
    </xf>
    <xf numFmtId="0" fontId="67" fillId="25" borderId="0" xfId="28" applyFont="1" applyFill="1" applyBorder="1" applyAlignment="1">
      <alignment horizontal="right" vertical="center"/>
    </xf>
    <xf numFmtId="0" fontId="68" fillId="24" borderId="0" xfId="26" applyFont="1" applyFill="1" applyBorder="1" applyAlignment="1">
      <alignment vertical="center"/>
    </xf>
    <xf numFmtId="0" fontId="5" fillId="25" borderId="0" xfId="24" applyFont="1" applyFill="1" applyBorder="1" applyAlignment="1">
      <alignment horizontal="left"/>
    </xf>
    <xf numFmtId="0" fontId="5" fillId="25" borderId="0" xfId="24" applyFont="1" applyFill="1" applyBorder="1"/>
    <xf numFmtId="0" fontId="5" fillId="25" borderId="0" xfId="23" applyFont="1" applyFill="1"/>
    <xf numFmtId="0" fontId="43" fillId="24" borderId="0" xfId="26" applyFont="1" applyFill="1" applyBorder="1" applyAlignment="1">
      <alignment vertical="center"/>
    </xf>
    <xf numFmtId="0" fontId="58" fillId="24" borderId="0" xfId="26" applyFont="1" applyFill="1" applyBorder="1" applyAlignment="1">
      <alignment vertical="center"/>
    </xf>
    <xf numFmtId="0" fontId="69" fillId="24" borderId="0" xfId="23" applyFont="1" applyFill="1" applyBorder="1" applyAlignment="1">
      <alignment horizontal="right" vertical="center"/>
    </xf>
    <xf numFmtId="0" fontId="46" fillId="24" borderId="0" xfId="26" applyFont="1" applyFill="1" applyBorder="1" applyAlignment="1">
      <alignment vertical="center"/>
    </xf>
    <xf numFmtId="0" fontId="56" fillId="24" borderId="0" xfId="26" applyFont="1" applyFill="1" applyBorder="1" applyAlignment="1">
      <alignment vertical="center"/>
    </xf>
    <xf numFmtId="0" fontId="70" fillId="24" borderId="0" xfId="23" applyFont="1" applyFill="1" applyBorder="1" applyAlignment="1">
      <alignment horizontal="right" vertical="center"/>
    </xf>
    <xf numFmtId="0" fontId="5" fillId="25" borderId="0" xfId="23" applyFont="1" applyFill="1" applyBorder="1"/>
    <xf numFmtId="0" fontId="71" fillId="24" borderId="0" xfId="26" applyFont="1" applyFill="1" applyBorder="1" applyAlignment="1">
      <alignment vertical="center"/>
    </xf>
    <xf numFmtId="165" fontId="71" fillId="25" borderId="0" xfId="24" applyNumberFormat="1" applyFont="1" applyFill="1" applyBorder="1" applyAlignment="1">
      <alignment horizontal="left"/>
    </xf>
    <xf numFmtId="0" fontId="14" fillId="25" borderId="0" xfId="23" applyFont="1" applyFill="1" applyBorder="1" applyAlignment="1">
      <alignment vertical="center"/>
    </xf>
    <xf numFmtId="0" fontId="58" fillId="25" borderId="0" xfId="0" applyFont="1" applyFill="1" applyBorder="1" applyAlignment="1">
      <alignment horizontal="center"/>
    </xf>
    <xf numFmtId="0" fontId="56" fillId="25" borderId="0" xfId="0" applyFont="1" applyFill="1" applyBorder="1" applyAlignment="1">
      <alignment horizontal="center"/>
    </xf>
    <xf numFmtId="0" fontId="68" fillId="25" borderId="0" xfId="28" applyFont="1" applyFill="1" applyBorder="1" applyAlignment="1">
      <alignment horizontal="left" vertical="center"/>
    </xf>
    <xf numFmtId="0" fontId="73" fillId="24" borderId="0" xfId="23" applyFont="1" applyFill="1" applyBorder="1" applyAlignment="1">
      <alignment horizontal="right" vertical="center"/>
    </xf>
    <xf numFmtId="0" fontId="61" fillId="25" borderId="0" xfId="23" applyFont="1" applyFill="1" applyBorder="1" applyAlignment="1">
      <alignment horizontal="center"/>
    </xf>
    <xf numFmtId="0" fontId="5" fillId="0" borderId="0" xfId="27" applyFont="1" applyAlignment="1">
      <alignment horizontal="center"/>
    </xf>
    <xf numFmtId="0" fontId="56" fillId="0" borderId="0" xfId="27" applyFont="1"/>
    <xf numFmtId="0" fontId="56" fillId="0" borderId="0" xfId="27" applyFont="1" applyAlignment="1">
      <alignment horizontal="left"/>
    </xf>
    <xf numFmtId="0" fontId="57" fillId="0" borderId="0" xfId="27" applyFont="1" applyAlignment="1">
      <alignment horizontal="center"/>
    </xf>
    <xf numFmtId="15" fontId="56" fillId="0" borderId="0" xfId="23" applyNumberFormat="1" applyFont="1" applyAlignment="1">
      <alignment horizontal="right"/>
    </xf>
    <xf numFmtId="16" fontId="56" fillId="0" borderId="0" xfId="23" applyNumberFormat="1" applyFont="1" applyAlignment="1">
      <alignment horizontal="right"/>
    </xf>
    <xf numFmtId="16" fontId="44" fillId="26" borderId="0" xfId="0" applyNumberFormat="1" applyFont="1" applyFill="1" applyBorder="1" applyAlignment="1">
      <alignment horizontal="center" vertical="center"/>
    </xf>
    <xf numFmtId="0" fontId="74" fillId="26" borderId="0" xfId="27" applyFont="1" applyFill="1" applyBorder="1" applyAlignment="1">
      <alignment horizontal="center" vertical="center"/>
    </xf>
    <xf numFmtId="16" fontId="74" fillId="0" borderId="0" xfId="27" applyNumberFormat="1" applyFont="1" applyBorder="1" applyAlignment="1">
      <alignment horizontal="center" vertical="center"/>
    </xf>
    <xf numFmtId="16" fontId="74" fillId="26" borderId="0" xfId="0" applyNumberFormat="1" applyFont="1" applyFill="1" applyBorder="1" applyAlignment="1">
      <alignment horizontal="center" vertical="center"/>
    </xf>
    <xf numFmtId="0" fontId="5" fillId="0" borderId="0" xfId="27" applyFont="1" applyBorder="1"/>
    <xf numFmtId="0" fontId="44" fillId="0" borderId="0" xfId="23" applyFont="1" applyFill="1" applyBorder="1" applyAlignment="1">
      <alignment horizontal="center" vertical="center"/>
    </xf>
    <xf numFmtId="0" fontId="44" fillId="26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 wrapText="1"/>
    </xf>
    <xf numFmtId="0" fontId="60" fillId="0" borderId="0" xfId="27" applyFont="1" applyFill="1" applyBorder="1" applyAlignment="1">
      <alignment horizontal="center" vertical="center" wrapText="1"/>
    </xf>
    <xf numFmtId="0" fontId="5" fillId="0" borderId="0" xfId="27" applyFont="1" applyBorder="1" applyAlignment="1">
      <alignment vertical="center"/>
    </xf>
    <xf numFmtId="0" fontId="5" fillId="0" borderId="0" xfId="27" applyFont="1" applyAlignment="1">
      <alignment vertical="center"/>
    </xf>
    <xf numFmtId="0" fontId="60" fillId="0" borderId="0" xfId="27" applyFont="1" applyBorder="1" applyAlignment="1">
      <alignment vertical="center"/>
    </xf>
    <xf numFmtId="16" fontId="56" fillId="26" borderId="0" xfId="24" applyNumberFormat="1" applyFont="1" applyFill="1" applyBorder="1" applyAlignment="1">
      <alignment horizontal="center" vertical="center"/>
    </xf>
    <xf numFmtId="166" fontId="56" fillId="24" borderId="0" xfId="0" applyNumberFormat="1" applyFont="1" applyFill="1" applyBorder="1" applyAlignment="1">
      <alignment horizontal="center" vertical="center"/>
    </xf>
    <xf numFmtId="16" fontId="56" fillId="0" borderId="0" xfId="24" applyNumberFormat="1" applyFont="1" applyBorder="1" applyAlignment="1">
      <alignment horizontal="center" vertical="center"/>
    </xf>
    <xf numFmtId="0" fontId="75" fillId="0" borderId="0" xfId="0" applyFont="1" applyBorder="1" applyAlignment="1">
      <alignment horizontal="center"/>
    </xf>
    <xf numFmtId="16" fontId="75" fillId="0" borderId="0" xfId="27" quotePrefix="1" applyNumberFormat="1" applyFont="1" applyFill="1" applyBorder="1" applyAlignment="1">
      <alignment horizontal="center" vertical="center"/>
    </xf>
    <xf numFmtId="0" fontId="5" fillId="24" borderId="0" xfId="28" applyFont="1" applyFill="1" applyAlignment="1">
      <alignment horizontal="left"/>
    </xf>
    <xf numFmtId="0" fontId="5" fillId="24" borderId="0" xfId="28" applyFont="1" applyFill="1"/>
    <xf numFmtId="0" fontId="74" fillId="24" borderId="0" xfId="26" applyFont="1" applyFill="1" applyBorder="1" applyAlignment="1">
      <alignment vertical="center"/>
    </xf>
    <xf numFmtId="0" fontId="68" fillId="25" borderId="0" xfId="28" applyFont="1" applyFill="1" applyBorder="1" applyAlignment="1">
      <alignment horizontal="center" vertical="center"/>
    </xf>
    <xf numFmtId="1" fontId="5" fillId="25" borderId="0" xfId="28" applyNumberFormat="1" applyFont="1" applyFill="1" applyAlignment="1">
      <alignment horizontal="center" vertical="center"/>
    </xf>
    <xf numFmtId="16" fontId="42" fillId="25" borderId="0" xfId="28" quotePrefix="1" applyNumberFormat="1" applyFont="1" applyFill="1" applyBorder="1" applyAlignment="1">
      <alignment horizontal="center" vertical="center"/>
    </xf>
    <xf numFmtId="0" fontId="44" fillId="0" borderId="0" xfId="24" applyFont="1" applyFill="1" applyAlignment="1">
      <alignment horizontal="left"/>
    </xf>
    <xf numFmtId="165" fontId="46" fillId="25" borderId="0" xfId="24" applyNumberFormat="1" applyFont="1" applyFill="1" applyBorder="1" applyAlignment="1">
      <alignment horizontal="left"/>
    </xf>
    <xf numFmtId="0" fontId="78" fillId="25" borderId="0" xfId="23" applyFont="1" applyFill="1" applyBorder="1" applyAlignment="1">
      <alignment vertical="center"/>
    </xf>
    <xf numFmtId="0" fontId="46" fillId="25" borderId="0" xfId="0" applyFont="1" applyFill="1" applyBorder="1" applyAlignment="1">
      <alignment horizontal="center"/>
    </xf>
    <xf numFmtId="16" fontId="78" fillId="25" borderId="0" xfId="23" applyNumberFormat="1" applyFont="1" applyFill="1" applyBorder="1"/>
    <xf numFmtId="0" fontId="78" fillId="0" borderId="0" xfId="27" applyFont="1" applyBorder="1"/>
    <xf numFmtId="0" fontId="78" fillId="0" borderId="0" xfId="27" applyFont="1"/>
    <xf numFmtId="16" fontId="5" fillId="25" borderId="0" xfId="23" applyNumberFormat="1" applyFont="1" applyFill="1" applyBorder="1"/>
    <xf numFmtId="0" fontId="61" fillId="24" borderId="0" xfId="26" applyFont="1" applyFill="1" applyBorder="1" applyAlignment="1">
      <alignment vertical="center"/>
    </xf>
    <xf numFmtId="1" fontId="5" fillId="25" borderId="0" xfId="28" applyNumberFormat="1" applyFont="1" applyFill="1" applyAlignment="1">
      <alignment horizontal="left" vertical="center"/>
    </xf>
    <xf numFmtId="0" fontId="56" fillId="25" borderId="0" xfId="23" applyFont="1" applyFill="1" applyBorder="1" applyAlignment="1">
      <alignment vertical="center"/>
    </xf>
    <xf numFmtId="0" fontId="56" fillId="0" borderId="0" xfId="27" applyFont="1" applyFill="1" applyBorder="1" applyAlignment="1">
      <alignment horizontal="center"/>
    </xf>
    <xf numFmtId="16" fontId="57" fillId="0" borderId="0" xfId="27" applyNumberFormat="1" applyFont="1"/>
    <xf numFmtId="0" fontId="56" fillId="0" borderId="0" xfId="27" applyFont="1" applyAlignment="1">
      <alignment horizontal="right" vertical="center"/>
    </xf>
    <xf numFmtId="0" fontId="44" fillId="24" borderId="0" xfId="26" applyFont="1" applyFill="1" applyBorder="1" applyAlignment="1">
      <alignment vertical="center"/>
    </xf>
    <xf numFmtId="0" fontId="5" fillId="0" borderId="0" xfId="132" applyFont="1"/>
    <xf numFmtId="0" fontId="5" fillId="0" borderId="0" xfId="132" applyFont="1" applyAlignment="1"/>
    <xf numFmtId="0" fontId="5" fillId="0" borderId="0" xfId="132" applyFont="1" applyAlignment="1">
      <alignment horizontal="center"/>
    </xf>
    <xf numFmtId="0" fontId="5" fillId="0" borderId="0" xfId="132" applyFont="1" applyAlignment="1">
      <alignment horizontal="left"/>
    </xf>
    <xf numFmtId="0" fontId="5" fillId="26" borderId="0" xfId="132" applyFont="1" applyFill="1"/>
    <xf numFmtId="0" fontId="5" fillId="0" borderId="0" xfId="132" applyFont="1" applyBorder="1"/>
    <xf numFmtId="0" fontId="57" fillId="0" borderId="0" xfId="132" applyFont="1" applyBorder="1"/>
    <xf numFmtId="0" fontId="57" fillId="0" borderId="0" xfId="132" applyFont="1" applyAlignment="1">
      <alignment horizontal="centerContinuous"/>
    </xf>
    <xf numFmtId="0" fontId="56" fillId="0" borderId="0" xfId="132" applyFont="1" applyAlignment="1">
      <alignment horizontal="left"/>
    </xf>
    <xf numFmtId="0" fontId="56" fillId="0" borderId="0" xfId="132" applyFont="1"/>
    <xf numFmtId="0" fontId="57" fillId="0" borderId="0" xfId="132" applyFont="1" applyAlignment="1"/>
    <xf numFmtId="0" fontId="57" fillId="0" borderId="0" xfId="132" applyFont="1" applyAlignment="1">
      <alignment horizontal="center"/>
    </xf>
    <xf numFmtId="0" fontId="57" fillId="0" borderId="0" xfId="132" applyFont="1"/>
    <xf numFmtId="2" fontId="56" fillId="0" borderId="0" xfId="132" applyNumberFormat="1" applyFont="1" applyFill="1" applyBorder="1" applyAlignment="1">
      <alignment horizontal="left"/>
    </xf>
    <xf numFmtId="0" fontId="44" fillId="0" borderId="0" xfId="133" applyFont="1" applyFill="1" applyAlignment="1">
      <alignment horizontal="left"/>
    </xf>
    <xf numFmtId="2" fontId="57" fillId="0" borderId="0" xfId="132" applyNumberFormat="1" applyFont="1"/>
    <xf numFmtId="0" fontId="56" fillId="0" borderId="0" xfId="132" applyFont="1" applyAlignment="1">
      <alignment horizontal="right" vertical="center"/>
    </xf>
    <xf numFmtId="0" fontId="56" fillId="26" borderId="0" xfId="132" applyFont="1" applyFill="1" applyAlignment="1">
      <alignment horizontal="right" vertical="center"/>
    </xf>
    <xf numFmtId="0" fontId="57" fillId="0" borderId="0" xfId="132" applyFont="1" applyAlignment="1">
      <alignment horizontal="left"/>
    </xf>
    <xf numFmtId="0" fontId="42" fillId="0" borderId="0" xfId="132" applyFont="1" applyAlignment="1">
      <alignment horizontal="left"/>
    </xf>
    <xf numFmtId="15" fontId="56" fillId="26" borderId="0" xfId="134" quotePrefix="1" applyNumberFormat="1" applyFont="1" applyFill="1" applyBorder="1" applyAlignment="1">
      <alignment horizontal="center"/>
    </xf>
    <xf numFmtId="0" fontId="56" fillId="0" borderId="0" xfId="134" applyFont="1" applyAlignment="1">
      <alignment horizontal="right"/>
    </xf>
    <xf numFmtId="15" fontId="56" fillId="0" borderId="0" xfId="134" quotePrefix="1" applyNumberFormat="1" applyFont="1" applyBorder="1" applyAlignment="1">
      <alignment horizontal="center"/>
    </xf>
    <xf numFmtId="0" fontId="60" fillId="0" borderId="0" xfId="132" applyFont="1" applyBorder="1"/>
    <xf numFmtId="0" fontId="5" fillId="26" borderId="0" xfId="132" applyFont="1" applyFill="1" applyBorder="1"/>
    <xf numFmtId="0" fontId="56" fillId="0" borderId="0" xfId="132" applyFont="1" applyAlignment="1"/>
    <xf numFmtId="0" fontId="74" fillId="0" borderId="0" xfId="132" applyFont="1"/>
    <xf numFmtId="0" fontId="5" fillId="28" borderId="0" xfId="133" applyFont="1" applyFill="1"/>
    <xf numFmtId="2" fontId="5" fillId="28" borderId="0" xfId="133" applyNumberFormat="1" applyFont="1" applyFill="1"/>
    <xf numFmtId="0" fontId="5" fillId="28" borderId="0" xfId="133" applyFont="1" applyFill="1" applyAlignment="1">
      <alignment horizontal="center"/>
    </xf>
    <xf numFmtId="0" fontId="57" fillId="28" borderId="0" xfId="133" applyFont="1" applyFill="1"/>
    <xf numFmtId="0" fontId="56" fillId="28" borderId="0" xfId="134" applyFont="1" applyFill="1" applyAlignment="1">
      <alignment horizontal="right"/>
    </xf>
    <xf numFmtId="15" fontId="56" fillId="28" borderId="0" xfId="134" quotePrefix="1" applyNumberFormat="1" applyFont="1" applyFill="1" applyBorder="1" applyAlignment="1">
      <alignment horizontal="center"/>
    </xf>
    <xf numFmtId="0" fontId="5" fillId="28" borderId="0" xfId="133" applyFont="1" applyFill="1" applyAlignment="1">
      <alignment horizontal="left"/>
    </xf>
    <xf numFmtId="2" fontId="56" fillId="32" borderId="0" xfId="133" applyNumberFormat="1" applyFont="1" applyFill="1" applyBorder="1" applyAlignment="1">
      <alignment horizontal="center"/>
    </xf>
    <xf numFmtId="0" fontId="42" fillId="0" borderId="0" xfId="132" applyFont="1" applyFill="1"/>
    <xf numFmtId="0" fontId="5" fillId="0" borderId="0" xfId="132" applyFont="1" applyFill="1"/>
    <xf numFmtId="0" fontId="5" fillId="0" borderId="0" xfId="132" applyFont="1" applyBorder="1" applyAlignment="1"/>
    <xf numFmtId="0" fontId="75" fillId="0" borderId="0" xfId="27" applyFont="1" applyBorder="1" applyAlignment="1">
      <alignment horizontal="left" vertical="center"/>
    </xf>
    <xf numFmtId="0" fontId="56" fillId="28" borderId="0" xfId="133" applyFont="1" applyFill="1" applyBorder="1" applyAlignment="1">
      <alignment horizontal="center"/>
    </xf>
    <xf numFmtId="0" fontId="68" fillId="24" borderId="0" xfId="135" applyFont="1" applyFill="1" applyBorder="1" applyAlignment="1">
      <alignment vertical="center"/>
    </xf>
    <xf numFmtId="0" fontId="64" fillId="24" borderId="0" xfId="135" applyFont="1" applyFill="1" applyBorder="1" applyAlignment="1">
      <alignment vertical="center"/>
    </xf>
    <xf numFmtId="0" fontId="44" fillId="26" borderId="0" xfId="136" applyFont="1" applyFill="1" applyBorder="1" applyAlignment="1">
      <alignment vertical="center"/>
    </xf>
    <xf numFmtId="0" fontId="56" fillId="0" borderId="0" xfId="27" applyFont="1" applyAlignment="1">
      <alignment horizontal="center" vertical="center"/>
    </xf>
    <xf numFmtId="49" fontId="56" fillId="0" borderId="0" xfId="24" applyNumberFormat="1" applyFont="1" applyBorder="1" applyAlignment="1">
      <alignment horizontal="center"/>
    </xf>
    <xf numFmtId="0" fontId="56" fillId="28" borderId="0" xfId="133" applyFont="1" applyFill="1" applyBorder="1" applyAlignment="1">
      <alignment horizontal="center"/>
    </xf>
    <xf numFmtId="0" fontId="79" fillId="25" borderId="0" xfId="133" applyFont="1" applyFill="1" applyBorder="1" applyAlignment="1">
      <alignment horizontal="right"/>
    </xf>
    <xf numFmtId="164" fontId="5" fillId="25" borderId="0" xfId="133" applyNumberFormat="1" applyFont="1" applyFill="1" applyBorder="1"/>
    <xf numFmtId="0" fontId="5" fillId="25" borderId="0" xfId="133" applyFont="1" applyFill="1" applyBorder="1"/>
    <xf numFmtId="0" fontId="5" fillId="25" borderId="0" xfId="134" applyFont="1" applyFill="1" applyBorder="1"/>
    <xf numFmtId="0" fontId="5" fillId="25" borderId="0" xfId="134" applyFont="1" applyFill="1"/>
    <xf numFmtId="0" fontId="67" fillId="25" borderId="0" xfId="136" applyFont="1" applyFill="1" applyBorder="1" applyAlignment="1">
      <alignment horizontal="right" vertical="center"/>
    </xf>
    <xf numFmtId="0" fontId="43" fillId="24" borderId="0" xfId="135" applyFont="1" applyFill="1" applyBorder="1" applyAlignment="1">
      <alignment vertical="center"/>
    </xf>
    <xf numFmtId="0" fontId="14" fillId="25" borderId="0" xfId="134" applyFont="1" applyFill="1" applyBorder="1" applyAlignment="1">
      <alignment vertical="center"/>
    </xf>
    <xf numFmtId="0" fontId="71" fillId="24" borderId="0" xfId="135" applyFont="1" applyFill="1" applyBorder="1" applyAlignment="1">
      <alignment vertical="center"/>
    </xf>
    <xf numFmtId="0" fontId="73" fillId="30" borderId="0" xfId="134" applyFont="1" applyFill="1" applyBorder="1" applyAlignment="1">
      <alignment horizontal="right" vertical="center"/>
    </xf>
    <xf numFmtId="16" fontId="5" fillId="25" borderId="0" xfId="134" applyNumberFormat="1" applyFont="1" applyFill="1" applyBorder="1"/>
    <xf numFmtId="0" fontId="68" fillId="25" borderId="0" xfId="136" applyFont="1" applyFill="1" applyBorder="1" applyAlignment="1">
      <alignment horizontal="left" vertical="center"/>
    </xf>
    <xf numFmtId="0" fontId="61" fillId="24" borderId="0" xfId="135" applyFont="1" applyFill="1" applyBorder="1" applyAlignment="1">
      <alignment vertical="center"/>
    </xf>
    <xf numFmtId="0" fontId="73" fillId="24" borderId="0" xfId="134" applyFont="1" applyFill="1" applyBorder="1" applyAlignment="1">
      <alignment horizontal="right" vertical="center"/>
    </xf>
    <xf numFmtId="0" fontId="61" fillId="25" borderId="0" xfId="134" applyFont="1" applyFill="1" applyBorder="1" applyAlignment="1">
      <alignment horizontal="center"/>
    </xf>
    <xf numFmtId="0" fontId="42" fillId="25" borderId="0" xfId="135" applyFont="1" applyFill="1" applyAlignment="1">
      <alignment horizontal="right" vertical="center"/>
    </xf>
    <xf numFmtId="0" fontId="42" fillId="25" borderId="0" xfId="135" applyFont="1" applyFill="1" applyAlignment="1">
      <alignment vertical="center"/>
    </xf>
    <xf numFmtId="0" fontId="56" fillId="25" borderId="0" xfId="134" applyFont="1" applyFill="1" applyBorder="1" applyAlignment="1">
      <alignment vertical="center"/>
    </xf>
    <xf numFmtId="1" fontId="80" fillId="25" borderId="0" xfId="136" applyNumberFormat="1" applyFont="1" applyFill="1" applyBorder="1" applyAlignment="1">
      <alignment horizontal="left" vertical="center"/>
    </xf>
    <xf numFmtId="1" fontId="81" fillId="25" borderId="0" xfId="136" applyNumberFormat="1" applyFont="1" applyFill="1" applyBorder="1" applyAlignment="1">
      <alignment horizontal="left" vertical="center"/>
    </xf>
    <xf numFmtId="16" fontId="42" fillId="25" borderId="0" xfId="136" quotePrefix="1" applyNumberFormat="1" applyFont="1" applyFill="1" applyBorder="1" applyAlignment="1">
      <alignment horizontal="center" vertical="center"/>
    </xf>
    <xf numFmtId="0" fontId="82" fillId="31" borderId="0" xfId="0" applyFont="1" applyFill="1" applyAlignment="1">
      <alignment horizontal="left"/>
    </xf>
    <xf numFmtId="0" fontId="60" fillId="0" borderId="0" xfId="132" applyFont="1"/>
    <xf numFmtId="165" fontId="66" fillId="25" borderId="0" xfId="133" applyNumberFormat="1" applyFont="1" applyFill="1" applyBorder="1" applyAlignment="1">
      <alignment horizontal="left"/>
    </xf>
    <xf numFmtId="0" fontId="5" fillId="25" borderId="0" xfId="133" applyFont="1" applyFill="1"/>
    <xf numFmtId="0" fontId="79" fillId="25" borderId="0" xfId="134" applyFont="1" applyFill="1" applyBorder="1" applyAlignment="1">
      <alignment horizontal="right" vertical="center"/>
    </xf>
    <xf numFmtId="0" fontId="66" fillId="24" borderId="0" xfId="135" applyFont="1" applyFill="1" applyBorder="1" applyAlignment="1">
      <alignment vertical="center"/>
    </xf>
    <xf numFmtId="0" fontId="45" fillId="24" borderId="0" xfId="135" applyFont="1" applyFill="1" applyBorder="1" applyAlignment="1">
      <alignment vertical="center"/>
    </xf>
    <xf numFmtId="0" fontId="5" fillId="28" borderId="0" xfId="133" applyFont="1" applyFill="1" applyBorder="1"/>
    <xf numFmtId="0" fontId="84" fillId="28" borderId="0" xfId="133" applyFont="1" applyFill="1"/>
    <xf numFmtId="16" fontId="85" fillId="26" borderId="0" xfId="133" applyNumberFormat="1" applyFont="1" applyFill="1" applyBorder="1" applyAlignment="1">
      <alignment horizontal="center"/>
    </xf>
    <xf numFmtId="16" fontId="85" fillId="28" borderId="0" xfId="133" applyNumberFormat="1" applyFont="1" applyFill="1" applyBorder="1" applyAlignment="1">
      <alignment horizontal="center"/>
    </xf>
    <xf numFmtId="0" fontId="86" fillId="28" borderId="0" xfId="133" applyFont="1" applyFill="1" applyBorder="1" applyAlignment="1">
      <alignment horizontal="center"/>
    </xf>
    <xf numFmtId="0" fontId="44" fillId="28" borderId="0" xfId="133" applyFont="1" applyFill="1" applyBorder="1" applyAlignment="1">
      <alignment vertical="center"/>
    </xf>
    <xf numFmtId="0" fontId="44" fillId="28" borderId="0" xfId="133" applyFont="1" applyFill="1" applyBorder="1" applyAlignment="1">
      <alignment horizontal="center" vertical="center"/>
    </xf>
    <xf numFmtId="0" fontId="79" fillId="28" borderId="0" xfId="133" applyFont="1" applyFill="1" applyBorder="1" applyAlignment="1">
      <alignment horizontal="center"/>
    </xf>
    <xf numFmtId="0" fontId="56" fillId="24" borderId="0" xfId="135" applyFont="1" applyFill="1" applyBorder="1" applyAlignment="1">
      <alignment vertical="center"/>
    </xf>
    <xf numFmtId="0" fontId="70" fillId="24" borderId="0" xfId="134" applyFont="1" applyFill="1" applyBorder="1" applyAlignment="1">
      <alignment horizontal="right" vertical="center"/>
    </xf>
    <xf numFmtId="16" fontId="43" fillId="25" borderId="0" xfId="133" applyNumberFormat="1" applyFont="1" applyFill="1" applyBorder="1" applyAlignment="1">
      <alignment horizontal="center"/>
    </xf>
    <xf numFmtId="16" fontId="5" fillId="28" borderId="0" xfId="133" applyNumberFormat="1" applyFont="1" applyFill="1"/>
    <xf numFmtId="0" fontId="5" fillId="25" borderId="0" xfId="133" applyFont="1" applyFill="1" applyAlignment="1">
      <alignment horizontal="left"/>
    </xf>
    <xf numFmtId="0" fontId="5" fillId="24" borderId="0" xfId="137" applyFont="1" applyFill="1" applyAlignment="1">
      <alignment horizontal="center"/>
    </xf>
    <xf numFmtId="0" fontId="57" fillId="28" borderId="0" xfId="133" applyFont="1" applyFill="1" applyAlignment="1">
      <alignment horizontal="left"/>
    </xf>
    <xf numFmtId="0" fontId="42" fillId="28" borderId="0" xfId="133" applyFont="1" applyFill="1" applyAlignment="1">
      <alignment horizontal="centerContinuous"/>
    </xf>
    <xf numFmtId="0" fontId="60" fillId="0" borderId="11" xfId="0" applyFont="1" applyBorder="1" applyAlignment="1">
      <alignment horizontal="left" vertical="center"/>
    </xf>
    <xf numFmtId="0" fontId="60" fillId="0" borderId="12" xfId="0" applyFont="1" applyBorder="1" applyAlignment="1">
      <alignment horizontal="left" vertical="center"/>
    </xf>
    <xf numFmtId="0" fontId="60" fillId="0" borderId="13" xfId="0" applyFont="1" applyBorder="1" applyAlignment="1">
      <alignment horizontal="left" vertical="center"/>
    </xf>
    <xf numFmtId="0" fontId="87" fillId="0" borderId="0" xfId="20" applyFont="1" applyFill="1" applyAlignment="1" applyProtection="1"/>
    <xf numFmtId="164" fontId="88" fillId="0" borderId="0" xfId="20" applyNumberFormat="1" applyFont="1" applyFill="1" applyAlignment="1" applyProtection="1"/>
    <xf numFmtId="164" fontId="88" fillId="28" borderId="0" xfId="20" applyNumberFormat="1" applyFont="1" applyFill="1" applyAlignment="1" applyProtection="1"/>
    <xf numFmtId="164" fontId="88" fillId="28" borderId="0" xfId="20" applyNumberFormat="1" applyFont="1" applyFill="1" applyAlignment="1" applyProtection="1">
      <alignment horizontal="left"/>
    </xf>
    <xf numFmtId="164" fontId="88" fillId="0" borderId="0" xfId="20" applyNumberFormat="1" applyFont="1" applyFill="1" applyAlignment="1" applyProtection="1">
      <alignment horizontal="left"/>
    </xf>
    <xf numFmtId="0" fontId="43" fillId="24" borderId="0" xfId="26" applyFont="1" applyFill="1" applyBorder="1" applyAlignment="1">
      <alignment horizontal="left" vertical="center"/>
    </xf>
    <xf numFmtId="0" fontId="68" fillId="24" borderId="0" xfId="26" applyFont="1" applyFill="1" applyBorder="1" applyAlignment="1">
      <alignment horizontal="left" vertical="center"/>
    </xf>
    <xf numFmtId="0" fontId="46" fillId="24" borderId="0" xfId="26" applyFont="1" applyFill="1" applyBorder="1" applyAlignment="1">
      <alignment horizontal="left" vertical="center"/>
    </xf>
    <xf numFmtId="0" fontId="74" fillId="24" borderId="0" xfId="26" applyFont="1" applyFill="1" applyBorder="1" applyAlignment="1">
      <alignment horizontal="left" vertical="center"/>
    </xf>
    <xf numFmtId="164" fontId="59" fillId="0" borderId="0" xfId="20" applyNumberFormat="1" applyFont="1" applyFill="1" applyAlignment="1" applyProtection="1">
      <alignment horizontal="left"/>
    </xf>
    <xf numFmtId="0" fontId="44" fillId="0" borderId="0" xfId="0" applyFont="1" applyAlignment="1">
      <alignment horizontal="left"/>
    </xf>
    <xf numFmtId="0" fontId="58" fillId="24" borderId="0" xfId="28" applyFont="1" applyFill="1" applyAlignment="1">
      <alignment horizontal="left"/>
    </xf>
    <xf numFmtId="0" fontId="44" fillId="0" borderId="14" xfId="27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horizontal="center" vertical="center"/>
    </xf>
    <xf numFmtId="0" fontId="44" fillId="0" borderId="14" xfId="27" applyFont="1" applyFill="1" applyBorder="1" applyAlignment="1">
      <alignment horizontal="center" vertical="center"/>
    </xf>
    <xf numFmtId="0" fontId="56" fillId="28" borderId="0" xfId="133" applyFont="1" applyFill="1" applyBorder="1" applyAlignment="1">
      <alignment horizontal="center"/>
    </xf>
    <xf numFmtId="0" fontId="43" fillId="0" borderId="0" xfId="27" applyFont="1" applyBorder="1"/>
    <xf numFmtId="0" fontId="61" fillId="0" borderId="0" xfId="27" applyFont="1" applyBorder="1"/>
    <xf numFmtId="0" fontId="61" fillId="26" borderId="0" xfId="27" applyFont="1" applyFill="1" applyBorder="1"/>
    <xf numFmtId="0" fontId="44" fillId="0" borderId="15" xfId="0" applyFont="1" applyBorder="1" applyAlignment="1">
      <alignment vertical="center"/>
    </xf>
    <xf numFmtId="166" fontId="44" fillId="26" borderId="21" xfId="0" applyNumberFormat="1" applyFont="1" applyFill="1" applyBorder="1" applyAlignment="1">
      <alignment vertical="center"/>
    </xf>
    <xf numFmtId="16" fontId="61" fillId="26" borderId="23" xfId="27" quotePrefix="1" applyNumberFormat="1" applyFont="1" applyFill="1" applyBorder="1" applyAlignment="1">
      <alignment horizontal="center"/>
    </xf>
    <xf numFmtId="0" fontId="44" fillId="27" borderId="23" xfId="23" applyFont="1" applyFill="1" applyBorder="1" applyAlignment="1">
      <alignment horizontal="center" vertical="center"/>
    </xf>
    <xf numFmtId="0" fontId="44" fillId="0" borderId="24" xfId="0" applyFont="1" applyBorder="1" applyAlignment="1">
      <alignment vertical="center"/>
    </xf>
    <xf numFmtId="0" fontId="44" fillId="0" borderId="16" xfId="0" applyFont="1" applyBorder="1" applyAlignment="1">
      <alignment vertical="center"/>
    </xf>
    <xf numFmtId="166" fontId="44" fillId="0" borderId="22" xfId="0" applyNumberFormat="1" applyFont="1" applyFill="1" applyBorder="1" applyAlignment="1">
      <alignment vertical="center"/>
    </xf>
    <xf numFmtId="166" fontId="44" fillId="0" borderId="23" xfId="0" applyNumberFormat="1" applyFont="1" applyFill="1" applyBorder="1" applyAlignment="1">
      <alignment horizontal="center" vertical="center"/>
    </xf>
    <xf numFmtId="166" fontId="44" fillId="0" borderId="21" xfId="0" applyNumberFormat="1" applyFont="1" applyFill="1" applyBorder="1" applyAlignment="1">
      <alignment vertical="center"/>
    </xf>
    <xf numFmtId="166" fontId="44" fillId="26" borderId="22" xfId="0" applyNumberFormat="1" applyFont="1" applyFill="1" applyBorder="1" applyAlignment="1">
      <alignment vertical="center"/>
    </xf>
    <xf numFmtId="0" fontId="44" fillId="25" borderId="23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/>
    </xf>
    <xf numFmtId="0" fontId="44" fillId="26" borderId="19" xfId="27" applyFont="1" applyFill="1" applyBorder="1" applyAlignment="1">
      <alignment horizontal="center" vertical="center"/>
    </xf>
    <xf numFmtId="0" fontId="44" fillId="0" borderId="0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27" borderId="14" xfId="23" applyFont="1" applyFill="1" applyBorder="1" applyAlignment="1">
      <alignment horizontal="center" vertical="center"/>
    </xf>
    <xf numFmtId="16" fontId="46" fillId="0" borderId="0" xfId="24" applyNumberFormat="1" applyFont="1" applyFill="1" applyBorder="1" applyAlignment="1">
      <alignment horizontal="left" vertical="center"/>
    </xf>
    <xf numFmtId="16" fontId="74" fillId="26" borderId="0" xfId="24" applyNumberFormat="1" applyFont="1" applyFill="1" applyBorder="1" applyAlignment="1">
      <alignment horizontal="left" vertical="center"/>
    </xf>
    <xf numFmtId="16" fontId="74" fillId="0" borderId="0" xfId="24" applyNumberFormat="1" applyFont="1" applyFill="1" applyBorder="1" applyAlignment="1">
      <alignment horizontal="left" vertical="center"/>
    </xf>
    <xf numFmtId="0" fontId="42" fillId="25" borderId="0" xfId="26" applyFont="1" applyFill="1" applyAlignment="1">
      <alignment horizontal="left" vertical="center"/>
    </xf>
    <xf numFmtId="0" fontId="44" fillId="0" borderId="17" xfId="0" applyFont="1" applyBorder="1" applyAlignment="1">
      <alignment horizontal="left" vertical="center"/>
    </xf>
    <xf numFmtId="0" fontId="44" fillId="0" borderId="20" xfId="0" applyFont="1" applyBorder="1" applyAlignment="1">
      <alignment horizontal="left" vertical="center"/>
    </xf>
    <xf numFmtId="0" fontId="44" fillId="0" borderId="19" xfId="0" applyFont="1" applyBorder="1" applyAlignment="1">
      <alignment horizontal="left" vertical="center"/>
    </xf>
    <xf numFmtId="0" fontId="44" fillId="0" borderId="0" xfId="0" applyFont="1" applyBorder="1" applyAlignment="1">
      <alignment horizontal="left" vertical="center"/>
    </xf>
    <xf numFmtId="0" fontId="56" fillId="24" borderId="0" xfId="26" applyFont="1" applyFill="1" applyBorder="1" applyAlignment="1">
      <alignment horizontal="left" vertical="center"/>
    </xf>
    <xf numFmtId="0" fontId="71" fillId="24" borderId="0" xfId="26" applyFont="1" applyFill="1" applyBorder="1" applyAlignment="1">
      <alignment horizontal="left" vertical="center"/>
    </xf>
    <xf numFmtId="0" fontId="44" fillId="27" borderId="14" xfId="27" applyFont="1" applyFill="1" applyBorder="1" applyAlignment="1">
      <alignment horizontal="center" vertical="center" wrapText="1"/>
    </xf>
    <xf numFmtId="0" fontId="63" fillId="0" borderId="14" xfId="27" applyFont="1" applyFill="1" applyBorder="1" applyAlignment="1">
      <alignment horizontal="center" vertical="center" wrapText="1"/>
    </xf>
    <xf numFmtId="0" fontId="56" fillId="0" borderId="0" xfId="27" applyFont="1" applyFill="1" applyBorder="1" applyAlignment="1"/>
    <xf numFmtId="0" fontId="56" fillId="0" borderId="0" xfId="27" applyFont="1" applyAlignment="1">
      <alignment horizontal="center"/>
    </xf>
    <xf numFmtId="0" fontId="5" fillId="24" borderId="0" xfId="28" applyFont="1" applyFill="1" applyAlignment="1">
      <alignment horizontal="center"/>
    </xf>
    <xf numFmtId="0" fontId="5" fillId="25" borderId="0" xfId="23" applyFont="1" applyFill="1" applyBorder="1" applyAlignment="1">
      <alignment horizontal="center"/>
    </xf>
    <xf numFmtId="0" fontId="5" fillId="25" borderId="0" xfId="23" applyFont="1" applyFill="1" applyBorder="1" applyAlignment="1">
      <alignment horizontal="left"/>
    </xf>
    <xf numFmtId="0" fontId="58" fillId="25" borderId="0" xfId="0" applyFont="1" applyFill="1" applyBorder="1" applyAlignment="1">
      <alignment horizontal="left"/>
    </xf>
    <xf numFmtId="0" fontId="61" fillId="25" borderId="0" xfId="23" applyFont="1" applyFill="1" applyBorder="1" applyAlignment="1">
      <alignment horizontal="left"/>
    </xf>
    <xf numFmtId="0" fontId="61" fillId="25" borderId="0" xfId="23" applyFont="1" applyFill="1" applyBorder="1" applyAlignment="1"/>
    <xf numFmtId="0" fontId="58" fillId="25" borderId="0" xfId="0" applyFont="1" applyFill="1" applyBorder="1" applyAlignment="1"/>
    <xf numFmtId="0" fontId="63" fillId="26" borderId="20" xfId="0" applyFont="1" applyFill="1" applyBorder="1" applyAlignment="1"/>
    <xf numFmtId="0" fontId="63" fillId="26" borderId="0" xfId="0" applyFont="1" applyFill="1" applyBorder="1" applyAlignment="1"/>
    <xf numFmtId="0" fontId="61" fillId="0" borderId="0" xfId="27" applyFont="1" applyAlignment="1"/>
    <xf numFmtId="0" fontId="5" fillId="25" borderId="0" xfId="23" applyFont="1" applyFill="1" applyBorder="1" applyAlignment="1"/>
    <xf numFmtId="0" fontId="56" fillId="25" borderId="0" xfId="0" applyFont="1" applyFill="1" applyBorder="1" applyAlignment="1"/>
    <xf numFmtId="0" fontId="46" fillId="25" borderId="0" xfId="0" applyFont="1" applyFill="1" applyBorder="1" applyAlignment="1"/>
    <xf numFmtId="0" fontId="68" fillId="24" borderId="0" xfId="26" applyFont="1" applyFill="1" applyBorder="1" applyAlignment="1">
      <alignment horizontal="center" vertical="center"/>
    </xf>
    <xf numFmtId="0" fontId="56" fillId="24" borderId="0" xfId="26" applyFont="1" applyFill="1" applyBorder="1" applyAlignment="1">
      <alignment horizontal="center" vertical="center"/>
    </xf>
    <xf numFmtId="0" fontId="71" fillId="24" borderId="0" xfId="26" applyFont="1" applyFill="1" applyBorder="1" applyAlignment="1">
      <alignment horizontal="center" vertical="center"/>
    </xf>
    <xf numFmtId="0" fontId="58" fillId="24" borderId="0" xfId="26" applyFont="1" applyFill="1" applyBorder="1" applyAlignment="1">
      <alignment horizontal="center" vertical="center"/>
    </xf>
    <xf numFmtId="0" fontId="42" fillId="25" borderId="0" xfId="26" applyFont="1" applyFill="1" applyAlignment="1">
      <alignment horizontal="center" vertical="center"/>
    </xf>
    <xf numFmtId="0" fontId="60" fillId="0" borderId="12" xfId="0" applyFont="1" applyBorder="1" applyAlignment="1">
      <alignment horizontal="center" vertical="center"/>
    </xf>
    <xf numFmtId="0" fontId="43" fillId="24" borderId="0" xfId="26" applyFont="1" applyFill="1" applyBorder="1" applyAlignment="1">
      <alignment horizontal="center" vertical="center"/>
    </xf>
    <xf numFmtId="0" fontId="46" fillId="24" borderId="0" xfId="26" applyFont="1" applyFill="1" applyBorder="1" applyAlignment="1">
      <alignment horizontal="center" vertical="center"/>
    </xf>
    <xf numFmtId="2" fontId="5" fillId="25" borderId="0" xfId="23" applyNumberFormat="1" applyFont="1" applyFill="1" applyBorder="1" applyAlignment="1">
      <alignment horizontal="left"/>
    </xf>
    <xf numFmtId="2" fontId="56" fillId="0" borderId="0" xfId="132" applyNumberFormat="1" applyFont="1" applyFill="1" applyBorder="1" applyAlignment="1"/>
    <xf numFmtId="0" fontId="5" fillId="25" borderId="0" xfId="134" applyFont="1" applyFill="1" applyBorder="1" applyAlignment="1"/>
    <xf numFmtId="0" fontId="61" fillId="25" borderId="0" xfId="134" applyFont="1" applyFill="1" applyBorder="1" applyAlignment="1"/>
    <xf numFmtId="0" fontId="82" fillId="31" borderId="0" xfId="0" applyFont="1" applyFill="1" applyAlignment="1"/>
    <xf numFmtId="0" fontId="44" fillId="0" borderId="0" xfId="132" applyFont="1" applyBorder="1"/>
    <xf numFmtId="0" fontId="74" fillId="0" borderId="0" xfId="132" applyFont="1" applyBorder="1"/>
    <xf numFmtId="0" fontId="60" fillId="0" borderId="0" xfId="132" applyFont="1" applyFill="1" applyBorder="1"/>
    <xf numFmtId="0" fontId="44" fillId="28" borderId="14" xfId="134" applyFont="1" applyFill="1" applyBorder="1" applyAlignment="1">
      <alignment horizontal="center" vertical="center"/>
    </xf>
    <xf numFmtId="0" fontId="44" fillId="26" borderId="14" xfId="132" applyFont="1" applyFill="1" applyBorder="1" applyAlignment="1">
      <alignment horizontal="center" vertical="center"/>
    </xf>
    <xf numFmtId="0" fontId="44" fillId="0" borderId="14" xfId="132" applyFont="1" applyFill="1" applyBorder="1" applyAlignment="1">
      <alignment horizontal="center" vertical="center"/>
    </xf>
    <xf numFmtId="0" fontId="44" fillId="0" borderId="29" xfId="132" applyFont="1" applyFill="1" applyBorder="1" applyAlignment="1">
      <alignment horizontal="center" vertical="center"/>
    </xf>
    <xf numFmtId="16" fontId="44" fillId="26" borderId="22" xfId="132" applyNumberFormat="1" applyFont="1" applyFill="1" applyBorder="1" applyAlignment="1">
      <alignment horizontal="center"/>
    </xf>
    <xf numFmtId="16" fontId="74" fillId="26" borderId="33" xfId="132" applyNumberFormat="1" applyFont="1" applyFill="1" applyBorder="1" applyAlignment="1">
      <alignment horizontal="center"/>
    </xf>
    <xf numFmtId="165" fontId="44" fillId="24" borderId="32" xfId="133" applyNumberFormat="1" applyFont="1" applyFill="1" applyBorder="1" applyAlignment="1">
      <alignment horizontal="center" vertical="center"/>
    </xf>
    <xf numFmtId="0" fontId="44" fillId="29" borderId="14" xfId="134" applyFont="1" applyFill="1" applyBorder="1" applyAlignment="1">
      <alignment horizontal="center" vertical="center"/>
    </xf>
    <xf numFmtId="0" fontId="68" fillId="24" borderId="0" xfId="135" applyFont="1" applyFill="1" applyBorder="1" applyAlignment="1">
      <alignment horizontal="left" vertical="center"/>
    </xf>
    <xf numFmtId="0" fontId="43" fillId="24" borderId="0" xfId="135" applyFont="1" applyFill="1" applyBorder="1" applyAlignment="1">
      <alignment horizontal="left" vertical="center"/>
    </xf>
    <xf numFmtId="0" fontId="66" fillId="24" borderId="0" xfId="135" applyFont="1" applyFill="1" applyBorder="1" applyAlignment="1">
      <alignment horizontal="left" vertical="center"/>
    </xf>
    <xf numFmtId="0" fontId="42" fillId="25" borderId="0" xfId="135" applyFont="1" applyFill="1" applyAlignment="1">
      <alignment horizontal="left" vertical="center"/>
    </xf>
    <xf numFmtId="0" fontId="44" fillId="28" borderId="14" xfId="134" applyFont="1" applyFill="1" applyBorder="1" applyAlignment="1">
      <alignment horizontal="center" vertical="center"/>
    </xf>
    <xf numFmtId="0" fontId="44" fillId="32" borderId="14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15" xfId="133" applyFont="1" applyFill="1" applyBorder="1" applyAlignment="1">
      <alignment horizontal="center" vertical="center"/>
    </xf>
    <xf numFmtId="2" fontId="56" fillId="32" borderId="0" xfId="133" applyNumberFormat="1" applyFont="1" applyFill="1" applyBorder="1" applyAlignment="1">
      <alignment horizontal="left"/>
    </xf>
    <xf numFmtId="0" fontId="5" fillId="25" borderId="0" xfId="134" applyFont="1" applyFill="1" applyBorder="1" applyAlignment="1">
      <alignment horizontal="left"/>
    </xf>
    <xf numFmtId="16" fontId="43" fillId="25" borderId="0" xfId="133" applyNumberFormat="1" applyFont="1" applyFill="1" applyBorder="1" applyAlignment="1">
      <alignment horizontal="left"/>
    </xf>
    <xf numFmtId="0" fontId="56" fillId="25" borderId="0" xfId="0" applyFont="1" applyFill="1" applyBorder="1" applyAlignment="1">
      <alignment horizontal="left"/>
    </xf>
    <xf numFmtId="0" fontId="61" fillId="25" borderId="0" xfId="134" applyFont="1" applyFill="1" applyBorder="1" applyAlignment="1">
      <alignment horizontal="left"/>
    </xf>
    <xf numFmtId="0" fontId="56" fillId="28" borderId="0" xfId="133" applyFont="1" applyFill="1" applyBorder="1" applyAlignment="1"/>
    <xf numFmtId="0" fontId="58" fillId="28" borderId="0" xfId="133" applyFont="1" applyFill="1" applyBorder="1" applyAlignment="1"/>
    <xf numFmtId="0" fontId="44" fillId="24" borderId="10" xfId="0" applyFont="1" applyFill="1" applyBorder="1" applyAlignment="1">
      <alignment horizontal="left" vertical="center"/>
    </xf>
    <xf numFmtId="2" fontId="5" fillId="28" borderId="0" xfId="133" applyNumberFormat="1" applyFont="1" applyFill="1" applyAlignment="1">
      <alignment horizontal="left"/>
    </xf>
    <xf numFmtId="16" fontId="85" fillId="26" borderId="0" xfId="133" applyNumberFormat="1" applyFont="1" applyFill="1" applyBorder="1" applyAlignment="1">
      <alignment horizontal="left"/>
    </xf>
    <xf numFmtId="0" fontId="57" fillId="28" borderId="0" xfId="133" applyFont="1" applyFill="1" applyAlignment="1">
      <alignment horizontal="center"/>
    </xf>
    <xf numFmtId="0" fontId="42" fillId="25" borderId="0" xfId="135" applyFont="1" applyFill="1" applyAlignment="1">
      <alignment horizontal="center" vertical="center"/>
    </xf>
    <xf numFmtId="16" fontId="85" fillId="26" borderId="0" xfId="133" applyNumberFormat="1" applyFont="1" applyFill="1" applyBorder="1" applyAlignment="1">
      <alignment horizontal="left" vertical="center"/>
    </xf>
    <xf numFmtId="0" fontId="44" fillId="33" borderId="14" xfId="134" applyFont="1" applyFill="1" applyBorder="1" applyAlignment="1">
      <alignment horizontal="center" vertical="center"/>
    </xf>
    <xf numFmtId="0" fontId="44" fillId="32" borderId="14" xfId="134" applyFont="1" applyFill="1" applyBorder="1" applyAlignment="1">
      <alignment horizontal="center" vertical="center"/>
    </xf>
    <xf numFmtId="0" fontId="42" fillId="28" borderId="14" xfId="133" applyFont="1" applyFill="1" applyBorder="1" applyAlignment="1">
      <alignment horizontal="center" vertical="center"/>
    </xf>
    <xf numFmtId="164" fontId="5" fillId="25" borderId="0" xfId="133" applyNumberFormat="1" applyFont="1" applyFill="1" applyBorder="1" applyAlignment="1">
      <alignment horizontal="center"/>
    </xf>
    <xf numFmtId="0" fontId="70" fillId="24" borderId="0" xfId="134" applyFont="1" applyFill="1" applyBorder="1" applyAlignment="1">
      <alignment horizontal="center" vertical="center"/>
    </xf>
    <xf numFmtId="1" fontId="80" fillId="25" borderId="0" xfId="136" applyNumberFormat="1" applyFont="1" applyFill="1" applyBorder="1" applyAlignment="1">
      <alignment horizontal="center" vertical="center"/>
    </xf>
    <xf numFmtId="1" fontId="81" fillId="25" borderId="0" xfId="136" applyNumberFormat="1" applyFont="1" applyFill="1" applyBorder="1" applyAlignment="1">
      <alignment horizontal="center" vertical="center"/>
    </xf>
    <xf numFmtId="0" fontId="44" fillId="27" borderId="14" xfId="27" applyFont="1" applyFill="1" applyBorder="1" applyAlignment="1">
      <alignment vertical="center"/>
    </xf>
    <xf numFmtId="0" fontId="75" fillId="0" borderId="0" xfId="27" applyFont="1" applyBorder="1" applyAlignment="1">
      <alignment vertical="center"/>
    </xf>
    <xf numFmtId="165" fontId="44" fillId="24" borderId="0" xfId="133" applyNumberFormat="1" applyFont="1" applyFill="1" applyBorder="1" applyAlignment="1">
      <alignment horizontal="left" vertical="center"/>
    </xf>
    <xf numFmtId="0" fontId="56" fillId="24" borderId="0" xfId="135" applyFont="1" applyFill="1" applyBorder="1" applyAlignment="1">
      <alignment horizontal="left" vertical="center"/>
    </xf>
    <xf numFmtId="0" fontId="45" fillId="24" borderId="10" xfId="0" applyFont="1" applyFill="1" applyBorder="1" applyAlignment="1">
      <alignment horizontal="left" vertical="center"/>
    </xf>
    <xf numFmtId="166" fontId="44" fillId="24" borderId="25" xfId="0" applyNumberFormat="1" applyFont="1" applyFill="1" applyBorder="1" applyAlignment="1">
      <alignment horizontal="center" vertical="center"/>
    </xf>
    <xf numFmtId="16" fontId="85" fillId="26" borderId="25" xfId="133" applyNumberFormat="1" applyFont="1" applyFill="1" applyBorder="1" applyAlignment="1">
      <alignment horizontal="center" vertical="center"/>
    </xf>
    <xf numFmtId="16" fontId="85" fillId="26" borderId="26" xfId="133" applyNumberFormat="1" applyFont="1" applyFill="1" applyBorder="1" applyAlignment="1">
      <alignment horizontal="left" vertical="center"/>
    </xf>
    <xf numFmtId="0" fontId="42" fillId="28" borderId="35" xfId="133" applyFont="1" applyFill="1" applyBorder="1" applyAlignment="1">
      <alignment horizontal="center" vertical="center" wrapText="1"/>
    </xf>
    <xf numFmtId="0" fontId="44" fillId="28" borderId="35" xfId="133" applyFont="1" applyFill="1" applyBorder="1" applyAlignment="1">
      <alignment horizontal="center" vertical="center" wrapText="1"/>
    </xf>
    <xf numFmtId="2" fontId="5" fillId="25" borderId="0" xfId="23" applyNumberFormat="1" applyFont="1" applyFill="1" applyBorder="1" applyAlignment="1"/>
    <xf numFmtId="0" fontId="60" fillId="0" borderId="12" xfId="0" applyFont="1" applyBorder="1" applyAlignment="1">
      <alignment vertical="center"/>
    </xf>
    <xf numFmtId="0" fontId="56" fillId="0" borderId="0" xfId="27" applyFont="1" applyFill="1" applyBorder="1" applyAlignment="1">
      <alignment horizontal="left"/>
    </xf>
    <xf numFmtId="0" fontId="44" fillId="26" borderId="35" xfId="27" applyFont="1" applyFill="1" applyBorder="1" applyAlignment="1">
      <alignment horizontal="center" vertical="center"/>
    </xf>
    <xf numFmtId="0" fontId="44" fillId="0" borderId="35" xfId="27" applyFont="1" applyFill="1" applyBorder="1" applyAlignment="1">
      <alignment horizontal="center" vertical="center" wrapText="1"/>
    </xf>
    <xf numFmtId="0" fontId="74" fillId="26" borderId="0" xfId="27" applyFont="1" applyFill="1" applyBorder="1" applyAlignment="1">
      <alignment horizontal="left" vertical="center"/>
    </xf>
    <xf numFmtId="16" fontId="74" fillId="26" borderId="0" xfId="0" applyNumberFormat="1" applyFont="1" applyFill="1" applyBorder="1" applyAlignment="1">
      <alignment horizontal="left" vertical="center"/>
    </xf>
    <xf numFmtId="0" fontId="75" fillId="0" borderId="0" xfId="0" applyFont="1" applyBorder="1" applyAlignment="1">
      <alignment horizontal="left"/>
    </xf>
    <xf numFmtId="16" fontId="0" fillId="0" borderId="0" xfId="0" applyNumberFormat="1"/>
    <xf numFmtId="16" fontId="5" fillId="0" borderId="0" xfId="27" applyNumberFormat="1" applyFont="1" applyAlignment="1">
      <alignment vertical="center"/>
    </xf>
    <xf numFmtId="0" fontId="75" fillId="28" borderId="0" xfId="133" applyFont="1" applyFill="1"/>
    <xf numFmtId="0" fontId="5" fillId="25" borderId="0" xfId="133" applyFont="1" applyFill="1" applyAlignment="1">
      <alignment horizontal="center"/>
    </xf>
    <xf numFmtId="0" fontId="5" fillId="25" borderId="0" xfId="134" applyFont="1" applyFill="1" applyBorder="1" applyAlignment="1">
      <alignment horizontal="center"/>
    </xf>
    <xf numFmtId="0" fontId="60" fillId="0" borderId="0" xfId="0" applyFont="1" applyFill="1" applyBorder="1" applyAlignment="1">
      <alignment horizontal="left" vertical="center"/>
    </xf>
    <xf numFmtId="0" fontId="44" fillId="28" borderId="14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14" xfId="134" applyFont="1" applyFill="1" applyBorder="1" applyAlignment="1">
      <alignment horizontal="center" vertical="center"/>
    </xf>
    <xf numFmtId="165" fontId="44" fillId="24" borderId="38" xfId="133" applyNumberFormat="1" applyFont="1" applyFill="1" applyBorder="1" applyAlignment="1">
      <alignment horizontal="center" vertical="center"/>
    </xf>
    <xf numFmtId="0" fontId="47" fillId="28" borderId="0" xfId="133" applyFont="1" applyFill="1"/>
    <xf numFmtId="0" fontId="56" fillId="0" borderId="0" xfId="132" applyFont="1" applyAlignment="1">
      <alignment horizontal="center"/>
    </xf>
    <xf numFmtId="0" fontId="44" fillId="0" borderId="0" xfId="132" applyFont="1" applyAlignment="1">
      <alignment horizontal="center"/>
    </xf>
    <xf numFmtId="0" fontId="44" fillId="0" borderId="15" xfId="132" applyFont="1" applyFill="1" applyBorder="1" applyAlignment="1">
      <alignment horizontal="center" vertical="center" wrapText="1"/>
    </xf>
    <xf numFmtId="0" fontId="44" fillId="0" borderId="14" xfId="132" applyFont="1" applyFill="1" applyBorder="1" applyAlignment="1">
      <alignment horizontal="center" vertical="center" wrapText="1"/>
    </xf>
    <xf numFmtId="0" fontId="44" fillId="0" borderId="35" xfId="132" applyFont="1" applyFill="1" applyBorder="1" applyAlignment="1">
      <alignment horizontal="center" vertical="center" wrapText="1"/>
    </xf>
    <xf numFmtId="0" fontId="5" fillId="0" borderId="0" xfId="132" applyFont="1" applyAlignment="1">
      <alignment wrapText="1"/>
    </xf>
    <xf numFmtId="0" fontId="44" fillId="28" borderId="14" xfId="134" applyFont="1" applyFill="1" applyBorder="1" applyAlignment="1">
      <alignment vertical="center"/>
    </xf>
    <xf numFmtId="0" fontId="83" fillId="26" borderId="21" xfId="27" quotePrefix="1" applyFont="1" applyFill="1" applyBorder="1" applyAlignment="1">
      <alignment horizontal="center"/>
    </xf>
    <xf numFmtId="16" fontId="44" fillId="26" borderId="37" xfId="132" quotePrefix="1" applyNumberFormat="1" applyFont="1" applyFill="1" applyBorder="1" applyAlignment="1">
      <alignment horizontal="center"/>
    </xf>
    <xf numFmtId="16" fontId="74" fillId="26" borderId="38" xfId="132" quotePrefix="1" applyNumberFormat="1" applyFont="1" applyFill="1" applyBorder="1" applyAlignment="1">
      <alignment horizontal="center"/>
    </xf>
    <xf numFmtId="0" fontId="44" fillId="28" borderId="14" xfId="133" applyFont="1" applyFill="1" applyBorder="1" applyAlignment="1">
      <alignment horizontal="center" vertical="center"/>
    </xf>
    <xf numFmtId="16" fontId="60" fillId="25" borderId="21" xfId="132" applyNumberFormat="1" applyFont="1" applyFill="1" applyBorder="1" applyAlignment="1">
      <alignment horizontal="center"/>
    </xf>
    <xf numFmtId="16" fontId="60" fillId="25" borderId="31" xfId="132" quotePrefix="1" applyNumberFormat="1" applyFont="1" applyFill="1" applyBorder="1" applyAlignment="1">
      <alignment horizontal="center"/>
    </xf>
    <xf numFmtId="16" fontId="60" fillId="25" borderId="31" xfId="132" applyNumberFormat="1" applyFont="1" applyFill="1" applyBorder="1" applyAlignment="1">
      <alignment horizontal="center"/>
    </xf>
    <xf numFmtId="16" fontId="60" fillId="25" borderId="39" xfId="132" quotePrefix="1" applyNumberFormat="1" applyFont="1" applyFill="1" applyBorder="1" applyAlignment="1">
      <alignment horizontal="center"/>
    </xf>
    <xf numFmtId="16" fontId="60" fillId="25" borderId="29" xfId="132" applyNumberFormat="1" applyFont="1" applyFill="1" applyBorder="1" applyAlignment="1">
      <alignment horizontal="center"/>
    </xf>
    <xf numFmtId="16" fontId="75" fillId="25" borderId="34" xfId="133" applyNumberFormat="1" applyFont="1" applyFill="1" applyBorder="1" applyAlignment="1">
      <alignment horizontal="left"/>
    </xf>
    <xf numFmtId="16" fontId="75" fillId="25" borderId="39" xfId="133" applyNumberFormat="1" applyFont="1" applyFill="1" applyBorder="1" applyAlignment="1">
      <alignment horizontal="center"/>
    </xf>
    <xf numFmtId="0" fontId="90" fillId="25" borderId="39" xfId="132" quotePrefix="1" applyFont="1" applyFill="1" applyBorder="1" applyAlignment="1">
      <alignment horizontal="center"/>
    </xf>
    <xf numFmtId="16" fontId="75" fillId="25" borderId="39" xfId="132" applyNumberFormat="1" applyFont="1" applyFill="1" applyBorder="1" applyAlignment="1">
      <alignment horizontal="center"/>
    </xf>
    <xf numFmtId="0" fontId="75" fillId="25" borderId="39" xfId="132" quotePrefix="1" applyFont="1" applyFill="1" applyBorder="1" applyAlignment="1">
      <alignment horizontal="center"/>
    </xf>
    <xf numFmtId="16" fontId="74" fillId="25" borderId="38" xfId="132" quotePrefix="1" applyNumberFormat="1" applyFont="1" applyFill="1" applyBorder="1" applyAlignment="1">
      <alignment horizontal="center"/>
    </xf>
    <xf numFmtId="16" fontId="74" fillId="25" borderId="38" xfId="132" applyNumberFormat="1" applyFont="1" applyFill="1" applyBorder="1" applyAlignment="1">
      <alignment horizontal="center"/>
    </xf>
    <xf numFmtId="0" fontId="44" fillId="25" borderId="28" xfId="132" applyFont="1" applyFill="1" applyBorder="1" applyAlignment="1">
      <alignment horizontal="center" vertical="center"/>
    </xf>
    <xf numFmtId="0" fontId="44" fillId="25" borderId="28" xfId="132" applyFont="1" applyFill="1" applyBorder="1" applyAlignment="1">
      <alignment vertical="center"/>
    </xf>
    <xf numFmtId="16" fontId="44" fillId="25" borderId="22" xfId="132" quotePrefix="1" applyNumberFormat="1" applyFont="1" applyFill="1" applyBorder="1" applyAlignment="1">
      <alignment horizontal="center"/>
    </xf>
    <xf numFmtId="16" fontId="44" fillId="25" borderId="28" xfId="132" applyNumberFormat="1" applyFont="1" applyFill="1" applyBorder="1" applyAlignment="1">
      <alignment horizontal="center"/>
    </xf>
    <xf numFmtId="16" fontId="44" fillId="25" borderId="22" xfId="132" applyNumberFormat="1" applyFont="1" applyFill="1" applyBorder="1" applyAlignment="1">
      <alignment horizontal="center"/>
    </xf>
    <xf numFmtId="16" fontId="44" fillId="25" borderId="37" xfId="132" applyNumberFormat="1" applyFont="1" applyFill="1" applyBorder="1" applyAlignment="1">
      <alignment horizontal="center"/>
    </xf>
    <xf numFmtId="16" fontId="44" fillId="25" borderId="17" xfId="132" applyNumberFormat="1" applyFont="1" applyFill="1" applyBorder="1" applyAlignment="1">
      <alignment horizontal="center"/>
    </xf>
    <xf numFmtId="16" fontId="74" fillId="25" borderId="33" xfId="132" quotePrefix="1" applyNumberFormat="1" applyFont="1" applyFill="1" applyBorder="1" applyAlignment="1">
      <alignment horizontal="center"/>
    </xf>
    <xf numFmtId="16" fontId="74" fillId="25" borderId="0" xfId="132" applyNumberFormat="1" applyFont="1" applyFill="1" applyBorder="1" applyAlignment="1">
      <alignment horizontal="center"/>
    </xf>
    <xf numFmtId="16" fontId="74" fillId="25" borderId="33" xfId="132" applyNumberFormat="1" applyFont="1" applyFill="1" applyBorder="1" applyAlignment="1">
      <alignment horizontal="center"/>
    </xf>
    <xf numFmtId="16" fontId="60" fillId="25" borderId="22" xfId="132" quotePrefix="1" applyNumberFormat="1" applyFont="1" applyFill="1" applyBorder="1" applyAlignment="1">
      <alignment horizontal="center"/>
    </xf>
    <xf numFmtId="16" fontId="60" fillId="25" borderId="28" xfId="132" applyNumberFormat="1" applyFont="1" applyFill="1" applyBorder="1" applyAlignment="1">
      <alignment horizontal="center"/>
    </xf>
    <xf numFmtId="16" fontId="60" fillId="25" borderId="22" xfId="132" applyNumberFormat="1" applyFont="1" applyFill="1" applyBorder="1" applyAlignment="1">
      <alignment horizontal="center"/>
    </xf>
    <xf numFmtId="16" fontId="60" fillId="25" borderId="37" xfId="132" applyNumberFormat="1" applyFont="1" applyFill="1" applyBorder="1" applyAlignment="1">
      <alignment horizontal="center"/>
    </xf>
    <xf numFmtId="16" fontId="60" fillId="25" borderId="37" xfId="132" quotePrefix="1" applyNumberFormat="1" applyFont="1" applyFill="1" applyBorder="1" applyAlignment="1">
      <alignment horizontal="center"/>
    </xf>
    <xf numFmtId="16" fontId="60" fillId="25" borderId="17" xfId="132" applyNumberFormat="1" applyFont="1" applyFill="1" applyBorder="1" applyAlignment="1">
      <alignment horizontal="center"/>
    </xf>
    <xf numFmtId="16" fontId="74" fillId="25" borderId="19" xfId="132" applyNumberFormat="1" applyFont="1" applyFill="1" applyBorder="1" applyAlignment="1">
      <alignment horizontal="center"/>
    </xf>
    <xf numFmtId="16" fontId="75" fillId="25" borderId="22" xfId="27" quotePrefix="1" applyNumberFormat="1" applyFont="1" applyFill="1" applyBorder="1" applyAlignment="1">
      <alignment horizontal="center"/>
    </xf>
    <xf numFmtId="16" fontId="61" fillId="25" borderId="23" xfId="27" applyNumberFormat="1" applyFont="1" applyFill="1" applyBorder="1" applyAlignment="1">
      <alignment horizontal="center"/>
    </xf>
    <xf numFmtId="16" fontId="61" fillId="25" borderId="19" xfId="27" quotePrefix="1" applyNumberFormat="1" applyFont="1" applyFill="1" applyBorder="1" applyAlignment="1">
      <alignment horizontal="center"/>
    </xf>
    <xf numFmtId="16" fontId="61" fillId="25" borderId="23" xfId="27" quotePrefix="1" applyNumberFormat="1" applyFont="1" applyFill="1" applyBorder="1" applyAlignment="1">
      <alignment horizontal="center"/>
    </xf>
    <xf numFmtId="16" fontId="63" fillId="25" borderId="21" xfId="27" applyNumberFormat="1" applyFont="1" applyFill="1" applyBorder="1" applyAlignment="1">
      <alignment horizontal="center"/>
    </xf>
    <xf numFmtId="16" fontId="63" fillId="25" borderId="20" xfId="27" applyNumberFormat="1" applyFont="1" applyFill="1" applyBorder="1" applyAlignment="1">
      <alignment horizontal="center"/>
    </xf>
    <xf numFmtId="16" fontId="63" fillId="25" borderId="21" xfId="24" quotePrefix="1" applyNumberFormat="1" applyFont="1" applyFill="1" applyBorder="1" applyAlignment="1">
      <alignment horizontal="center"/>
    </xf>
    <xf numFmtId="0" fontId="44" fillId="25" borderId="16" xfId="132" applyFont="1" applyFill="1" applyBorder="1" applyAlignment="1">
      <alignment horizontal="center" vertical="center"/>
    </xf>
    <xf numFmtId="0" fontId="44" fillId="25" borderId="17" xfId="132" applyFont="1" applyFill="1" applyBorder="1" applyAlignment="1">
      <alignment vertical="center"/>
    </xf>
    <xf numFmtId="0" fontId="63" fillId="26" borderId="15" xfId="0" applyFont="1" applyFill="1" applyBorder="1" applyAlignment="1"/>
    <xf numFmtId="16" fontId="47" fillId="25" borderId="19" xfId="133" applyNumberFormat="1" applyFont="1" applyFill="1" applyBorder="1" applyAlignment="1">
      <alignment horizontal="left"/>
    </xf>
    <xf numFmtId="16" fontId="47" fillId="25" borderId="38" xfId="133" applyNumberFormat="1" applyFont="1" applyFill="1" applyBorder="1" applyAlignment="1">
      <alignment horizontal="center"/>
    </xf>
    <xf numFmtId="16" fontId="47" fillId="25" borderId="38" xfId="132" quotePrefix="1" applyNumberFormat="1" applyFont="1" applyFill="1" applyBorder="1" applyAlignment="1">
      <alignment horizontal="center"/>
    </xf>
    <xf numFmtId="16" fontId="47" fillId="25" borderId="38" xfId="0" applyNumberFormat="1" applyFont="1" applyFill="1" applyBorder="1" applyAlignment="1">
      <alignment horizontal="center"/>
    </xf>
    <xf numFmtId="16" fontId="47" fillId="25" borderId="38" xfId="132" applyNumberFormat="1" applyFont="1" applyFill="1" applyBorder="1" applyAlignment="1">
      <alignment horizontal="center"/>
    </xf>
    <xf numFmtId="0" fontId="47" fillId="25" borderId="38" xfId="132" quotePrefix="1" applyFont="1" applyFill="1" applyBorder="1" applyAlignment="1">
      <alignment horizontal="center"/>
    </xf>
    <xf numFmtId="0" fontId="47" fillId="25" borderId="38" xfId="132" applyFont="1" applyFill="1" applyBorder="1" applyAlignment="1">
      <alignment horizontal="center"/>
    </xf>
    <xf numFmtId="16" fontId="47" fillId="25" borderId="32" xfId="133" applyNumberFormat="1" applyFont="1" applyFill="1" applyBorder="1" applyAlignment="1">
      <alignment horizontal="left"/>
    </xf>
    <xf numFmtId="16" fontId="75" fillId="26" borderId="22" xfId="27" quotePrefix="1" applyNumberFormat="1" applyFont="1" applyFill="1" applyBorder="1" applyAlignment="1">
      <alignment horizontal="center"/>
    </xf>
    <xf numFmtId="0" fontId="61" fillId="25" borderId="24" xfId="27" applyFont="1" applyFill="1" applyBorder="1" applyAlignment="1"/>
    <xf numFmtId="0" fontId="61" fillId="25" borderId="19" xfId="27" applyFont="1" applyFill="1" applyBorder="1" applyAlignment="1"/>
    <xf numFmtId="16" fontId="84" fillId="34" borderId="33" xfId="134" applyNumberFormat="1" applyFont="1" applyFill="1" applyBorder="1" applyAlignment="1">
      <alignment horizontal="center"/>
    </xf>
    <xf numFmtId="0" fontId="84" fillId="25" borderId="32" xfId="134" applyFont="1" applyFill="1" applyBorder="1" applyAlignment="1">
      <alignment horizontal="center"/>
    </xf>
    <xf numFmtId="0" fontId="84" fillId="25" borderId="19" xfId="134" applyFont="1" applyFill="1" applyBorder="1" applyAlignment="1">
      <alignment horizontal="left"/>
    </xf>
    <xf numFmtId="16" fontId="44" fillId="25" borderId="32" xfId="133" quotePrefix="1" applyNumberFormat="1" applyFont="1" applyFill="1" applyBorder="1" applyAlignment="1">
      <alignment horizontal="center"/>
    </xf>
    <xf numFmtId="16" fontId="84" fillId="25" borderId="38" xfId="133" applyNumberFormat="1" applyFont="1" applyFill="1" applyBorder="1" applyAlignment="1">
      <alignment horizontal="center"/>
    </xf>
    <xf numFmtId="16" fontId="61" fillId="26" borderId="23" xfId="27" applyNumberFormat="1" applyFont="1" applyFill="1" applyBorder="1" applyAlignment="1">
      <alignment horizontal="center"/>
    </xf>
    <xf numFmtId="0" fontId="75" fillId="25" borderId="28" xfId="133" applyFont="1" applyFill="1" applyBorder="1" applyAlignment="1">
      <alignment horizontal="center"/>
    </xf>
    <xf numFmtId="0" fontId="75" fillId="25" borderId="28" xfId="133" applyFont="1" applyFill="1" applyBorder="1" applyAlignment="1">
      <alignment horizontal="left"/>
    </xf>
    <xf numFmtId="16" fontId="91" fillId="25" borderId="38" xfId="132" applyNumberFormat="1" applyFont="1" applyFill="1" applyBorder="1" applyAlignment="1">
      <alignment horizontal="center"/>
    </xf>
    <xf numFmtId="16" fontId="91" fillId="25" borderId="38" xfId="132" quotePrefix="1" applyNumberFormat="1" applyFont="1" applyFill="1" applyBorder="1" applyAlignment="1">
      <alignment horizontal="center"/>
    </xf>
    <xf numFmtId="0" fontId="91" fillId="25" borderId="38" xfId="0" quotePrefix="1" applyFont="1" applyFill="1" applyBorder="1" applyAlignment="1">
      <alignment horizontal="center"/>
    </xf>
    <xf numFmtId="0" fontId="91" fillId="0" borderId="0" xfId="132" applyFont="1"/>
    <xf numFmtId="0" fontId="74" fillId="25" borderId="0" xfId="0" applyFont="1" applyFill="1"/>
    <xf numFmtId="0" fontId="60" fillId="25" borderId="0" xfId="0" applyFont="1" applyFill="1"/>
    <xf numFmtId="0" fontId="44" fillId="33" borderId="36" xfId="134" applyFont="1" applyFill="1" applyBorder="1" applyAlignment="1">
      <alignment vertical="center"/>
    </xf>
    <xf numFmtId="0" fontId="44" fillId="29" borderId="25" xfId="133" applyFont="1" applyFill="1" applyBorder="1" applyAlignment="1">
      <alignment vertical="center"/>
    </xf>
    <xf numFmtId="0" fontId="44" fillId="27" borderId="35" xfId="132" applyFont="1" applyFill="1" applyBorder="1" applyAlignment="1">
      <alignment vertical="center"/>
    </xf>
    <xf numFmtId="0" fontId="91" fillId="25" borderId="0" xfId="0" applyFont="1" applyFill="1"/>
    <xf numFmtId="0" fontId="44" fillId="26" borderId="35" xfId="132" applyFont="1" applyFill="1" applyBorder="1" applyAlignment="1">
      <alignment horizontal="center" vertical="center" wrapText="1"/>
    </xf>
    <xf numFmtId="165" fontId="45" fillId="24" borderId="32" xfId="133" applyNumberFormat="1" applyFont="1" applyFill="1" applyBorder="1" applyAlignment="1">
      <alignment horizontal="center" vertical="center"/>
    </xf>
    <xf numFmtId="16" fontId="44" fillId="0" borderId="24" xfId="0" applyNumberFormat="1" applyFont="1" applyBorder="1"/>
    <xf numFmtId="16" fontId="44" fillId="0" borderId="18" xfId="0" applyNumberFormat="1" applyFont="1" applyBorder="1"/>
    <xf numFmtId="16" fontId="44" fillId="0" borderId="19" xfId="0" applyNumberFormat="1" applyFont="1" applyBorder="1" applyAlignment="1">
      <alignment horizontal="left"/>
    </xf>
    <xf numFmtId="0" fontId="74" fillId="26" borderId="16" xfId="132" applyFont="1" applyFill="1" applyBorder="1" applyAlignment="1">
      <alignment horizontal="center" vertical="center"/>
    </xf>
    <xf numFmtId="0" fontId="74" fillId="26" borderId="17" xfId="132" applyFont="1" applyFill="1" applyBorder="1" applyAlignment="1">
      <alignment vertical="center"/>
    </xf>
    <xf numFmtId="0" fontId="74" fillId="25" borderId="40" xfId="0" applyFont="1" applyFill="1" applyBorder="1"/>
    <xf numFmtId="16" fontId="75" fillId="25" borderId="22" xfId="133" applyNumberFormat="1" applyFont="1" applyFill="1" applyBorder="1" applyAlignment="1">
      <alignment horizontal="center"/>
    </xf>
    <xf numFmtId="16" fontId="75" fillId="25" borderId="16" xfId="133" applyNumberFormat="1" applyFont="1" applyFill="1" applyBorder="1" applyAlignment="1">
      <alignment horizontal="center"/>
    </xf>
    <xf numFmtId="16" fontId="44" fillId="25" borderId="37" xfId="133" quotePrefix="1" applyNumberFormat="1" applyFont="1" applyFill="1" applyBorder="1" applyAlignment="1">
      <alignment horizontal="center"/>
    </xf>
    <xf numFmtId="0" fontId="60" fillId="25" borderId="0" xfId="0" applyFont="1" applyFill="1" applyAlignment="1">
      <alignment wrapText="1"/>
    </xf>
    <xf numFmtId="0" fontId="47" fillId="0" borderId="19" xfId="25" applyFont="1" applyFill="1" applyBorder="1" applyAlignment="1">
      <alignment horizontal="left"/>
    </xf>
    <xf numFmtId="0" fontId="84" fillId="25" borderId="0" xfId="134" applyFont="1" applyFill="1" applyBorder="1" applyAlignment="1">
      <alignment horizontal="center"/>
    </xf>
    <xf numFmtId="16" fontId="84" fillId="25" borderId="33" xfId="134" applyNumberFormat="1" applyFont="1" applyFill="1" applyBorder="1" applyAlignment="1">
      <alignment horizontal="center"/>
    </xf>
    <xf numFmtId="0" fontId="44" fillId="0" borderId="26" xfId="132" applyFont="1" applyFill="1" applyBorder="1" applyAlignment="1">
      <alignment horizontal="center" vertical="center"/>
    </xf>
    <xf numFmtId="16" fontId="85" fillId="34" borderId="14" xfId="133" applyNumberFormat="1" applyFont="1" applyFill="1" applyBorder="1" applyAlignment="1">
      <alignment horizontal="center" vertical="center"/>
    </xf>
    <xf numFmtId="0" fontId="60" fillId="25" borderId="34" xfId="0" applyFont="1" applyFill="1" applyBorder="1"/>
    <xf numFmtId="166" fontId="47" fillId="25" borderId="38" xfId="0" applyNumberFormat="1" applyFont="1" applyFill="1" applyBorder="1" applyAlignment="1">
      <alignment horizontal="center" vertical="center"/>
    </xf>
    <xf numFmtId="166" fontId="47" fillId="25" borderId="37" xfId="0" applyNumberFormat="1" applyFont="1" applyFill="1" applyBorder="1" applyAlignment="1">
      <alignment horizontal="center" vertical="center"/>
    </xf>
    <xf numFmtId="0" fontId="47" fillId="24" borderId="0" xfId="135" applyFont="1" applyFill="1" applyBorder="1" applyAlignment="1">
      <alignment vertical="center"/>
    </xf>
    <xf numFmtId="0" fontId="56" fillId="0" borderId="0" xfId="132" applyFont="1" applyAlignment="1">
      <alignment horizontal="center" vertical="center"/>
    </xf>
    <xf numFmtId="0" fontId="44" fillId="25" borderId="35" xfId="134" applyFont="1" applyFill="1" applyBorder="1" applyAlignment="1">
      <alignment horizontal="center" vertical="center" wrapText="1"/>
    </xf>
    <xf numFmtId="0" fontId="44" fillId="25" borderId="35" xfId="134" applyFont="1" applyFill="1" applyBorder="1" applyAlignment="1">
      <alignment horizontal="center" vertical="center"/>
    </xf>
    <xf numFmtId="0" fontId="44" fillId="27" borderId="35" xfId="134" applyFont="1" applyFill="1" applyBorder="1" applyAlignment="1">
      <alignment horizontal="center" vertical="center"/>
    </xf>
    <xf numFmtId="0" fontId="44" fillId="25" borderId="38" xfId="134" applyFont="1" applyFill="1" applyBorder="1" applyAlignment="1">
      <alignment horizontal="center" vertical="center"/>
    </xf>
    <xf numFmtId="0" fontId="44" fillId="27" borderId="38" xfId="134" applyFont="1" applyFill="1" applyBorder="1" applyAlignment="1">
      <alignment horizontal="center" vertical="center"/>
    </xf>
    <xf numFmtId="0" fontId="44" fillId="26" borderId="35" xfId="132" applyFont="1" applyFill="1" applyBorder="1" applyAlignment="1">
      <alignment horizontal="center" vertical="center"/>
    </xf>
    <xf numFmtId="0" fontId="44" fillId="0" borderId="37" xfId="132" applyFont="1" applyFill="1" applyBorder="1" applyAlignment="1">
      <alignment horizontal="center" vertical="center"/>
    </xf>
    <xf numFmtId="166" fontId="74" fillId="0" borderId="37" xfId="0" applyNumberFormat="1" applyFont="1" applyFill="1" applyBorder="1" applyAlignment="1">
      <alignment vertical="center"/>
    </xf>
    <xf numFmtId="166" fontId="74" fillId="0" borderId="41" xfId="0" applyNumberFormat="1" applyFont="1" applyFill="1" applyBorder="1" applyAlignment="1">
      <alignment vertical="center"/>
    </xf>
    <xf numFmtId="0" fontId="5" fillId="0" borderId="41" xfId="132" applyFont="1" applyBorder="1" applyAlignment="1"/>
    <xf numFmtId="0" fontId="5" fillId="0" borderId="42" xfId="132" applyFont="1" applyBorder="1" applyAlignment="1"/>
    <xf numFmtId="0" fontId="5" fillId="0" borderId="37" xfId="132" applyFont="1" applyBorder="1" applyAlignment="1">
      <alignment horizontal="left"/>
    </xf>
    <xf numFmtId="0" fontId="5" fillId="0" borderId="43" xfId="132" applyFont="1" applyBorder="1"/>
    <xf numFmtId="0" fontId="43" fillId="0" borderId="0" xfId="132" applyFont="1"/>
    <xf numFmtId="16" fontId="74" fillId="0" borderId="32" xfId="0" applyNumberFormat="1" applyFont="1" applyBorder="1"/>
    <xf numFmtId="16" fontId="74" fillId="0" borderId="40" xfId="0" applyNumberFormat="1" applyFont="1" applyBorder="1" applyAlignment="1">
      <alignment horizontal="left"/>
    </xf>
    <xf numFmtId="166" fontId="74" fillId="0" borderId="38" xfId="0" applyNumberFormat="1" applyFont="1" applyFill="1" applyBorder="1" applyAlignment="1">
      <alignment horizontal="center" vertical="center"/>
    </xf>
    <xf numFmtId="166" fontId="74" fillId="0" borderId="32" xfId="0" applyNumberFormat="1" applyFont="1" applyFill="1" applyBorder="1" applyAlignment="1">
      <alignment horizontal="center" vertical="center"/>
    </xf>
    <xf numFmtId="0" fontId="43" fillId="25" borderId="32" xfId="132" applyFont="1" applyFill="1" applyBorder="1" applyAlignment="1"/>
    <xf numFmtId="0" fontId="43" fillId="25" borderId="0" xfId="132" applyFont="1" applyFill="1" applyBorder="1" applyAlignment="1"/>
    <xf numFmtId="16" fontId="43" fillId="25" borderId="38" xfId="132" quotePrefix="1" applyNumberFormat="1" applyFont="1" applyFill="1" applyBorder="1" applyAlignment="1">
      <alignment horizontal="center"/>
    </xf>
    <xf numFmtId="16" fontId="43" fillId="26" borderId="40" xfId="132" quotePrefix="1" applyNumberFormat="1" applyFont="1" applyFill="1" applyBorder="1" applyAlignment="1">
      <alignment horizontal="center"/>
    </xf>
    <xf numFmtId="0" fontId="62" fillId="0" borderId="0" xfId="132" applyFont="1"/>
    <xf numFmtId="0" fontId="74" fillId="0" borderId="30" xfId="0" applyFont="1" applyBorder="1" applyAlignment="1">
      <alignment vertical="center"/>
    </xf>
    <xf numFmtId="0" fontId="74" fillId="0" borderId="34" xfId="0" applyFont="1" applyBorder="1" applyAlignment="1">
      <alignment horizontal="left" vertical="center"/>
    </xf>
    <xf numFmtId="166" fontId="74" fillId="0" borderId="39" xfId="0" applyNumberFormat="1" applyFont="1" applyFill="1" applyBorder="1" applyAlignment="1">
      <alignment vertical="center"/>
    </xf>
    <xf numFmtId="166" fontId="74" fillId="0" borderId="30" xfId="0" applyNumberFormat="1" applyFont="1" applyFill="1" applyBorder="1" applyAlignment="1">
      <alignment vertical="center"/>
    </xf>
    <xf numFmtId="0" fontId="63" fillId="26" borderId="30" xfId="0" applyFont="1" applyFill="1" applyBorder="1" applyAlignment="1"/>
    <xf numFmtId="0" fontId="63" fillId="26" borderId="31" xfId="0" applyFont="1" applyFill="1" applyBorder="1" applyAlignment="1"/>
    <xf numFmtId="16" fontId="63" fillId="25" borderId="39" xfId="132" applyNumberFormat="1" applyFont="1" applyFill="1" applyBorder="1" applyAlignment="1">
      <alignment horizontal="center"/>
    </xf>
    <xf numFmtId="16" fontId="63" fillId="25" borderId="34" xfId="133" quotePrefix="1" applyNumberFormat="1" applyFont="1" applyFill="1" applyBorder="1" applyAlignment="1">
      <alignment horizontal="center"/>
    </xf>
    <xf numFmtId="0" fontId="65" fillId="0" borderId="0" xfId="132" applyFont="1"/>
    <xf numFmtId="0" fontId="74" fillId="0" borderId="41" xfId="0" applyFont="1" applyBorder="1" applyAlignment="1">
      <alignment vertical="center"/>
    </xf>
    <xf numFmtId="0" fontId="74" fillId="0" borderId="43" xfId="0" applyFont="1" applyBorder="1" applyAlignment="1">
      <alignment horizontal="left" vertical="center"/>
    </xf>
    <xf numFmtId="166" fontId="74" fillId="26" borderId="41" xfId="0" applyNumberFormat="1" applyFont="1" applyFill="1" applyBorder="1" applyAlignment="1">
      <alignment vertical="center"/>
    </xf>
    <xf numFmtId="0" fontId="43" fillId="0" borderId="0" xfId="132" applyFont="1" applyBorder="1"/>
    <xf numFmtId="0" fontId="61" fillId="0" borderId="0" xfId="132" applyFont="1" applyBorder="1"/>
    <xf numFmtId="166" fontId="74" fillId="26" borderId="30" xfId="0" applyNumberFormat="1" applyFont="1" applyFill="1" applyBorder="1" applyAlignment="1">
      <alignment vertical="center"/>
    </xf>
    <xf numFmtId="166" fontId="74" fillId="26" borderId="37" xfId="0" applyNumberFormat="1" applyFont="1" applyFill="1" applyBorder="1" applyAlignment="1">
      <alignment vertical="center"/>
    </xf>
    <xf numFmtId="166" fontId="74" fillId="26" borderId="39" xfId="0" applyNumberFormat="1" applyFont="1" applyFill="1" applyBorder="1" applyAlignment="1">
      <alignment vertical="center"/>
    </xf>
    <xf numFmtId="0" fontId="61" fillId="26" borderId="0" xfId="132" applyFont="1" applyFill="1" applyBorder="1"/>
    <xf numFmtId="16" fontId="63" fillId="0" borderId="0" xfId="132" applyNumberFormat="1" applyFont="1" applyFill="1" applyBorder="1" applyAlignment="1">
      <alignment horizontal="center"/>
    </xf>
    <xf numFmtId="16" fontId="63" fillId="0" borderId="0" xfId="133" quotePrefix="1" applyNumberFormat="1" applyFont="1" applyBorder="1" applyAlignment="1">
      <alignment horizontal="center"/>
    </xf>
    <xf numFmtId="0" fontId="5" fillId="25" borderId="0" xfId="133" applyFont="1" applyFill="1" applyBorder="1" applyAlignment="1">
      <alignment horizontal="left"/>
    </xf>
    <xf numFmtId="0" fontId="61" fillId="0" borderId="0" xfId="132" applyFont="1" applyAlignment="1"/>
    <xf numFmtId="0" fontId="46" fillId="24" borderId="0" xfId="135" applyFont="1" applyFill="1" applyBorder="1" applyAlignment="1">
      <alignment vertical="center"/>
    </xf>
    <xf numFmtId="0" fontId="71" fillId="24" borderId="0" xfId="135" applyFont="1" applyFill="1" applyBorder="1" applyAlignment="1">
      <alignment horizontal="left" vertical="center"/>
    </xf>
    <xf numFmtId="165" fontId="71" fillId="25" borderId="0" xfId="133" applyNumberFormat="1" applyFont="1" applyFill="1" applyBorder="1" applyAlignment="1">
      <alignment horizontal="left"/>
    </xf>
    <xf numFmtId="0" fontId="7" fillId="0" borderId="0" xfId="132" applyFont="1" applyAlignment="1">
      <alignment vertical="center"/>
    </xf>
    <xf numFmtId="16" fontId="75" fillId="25" borderId="17" xfId="27" quotePrefix="1" applyNumberFormat="1" applyFont="1" applyFill="1" applyBorder="1" applyAlignment="1">
      <alignment horizontal="center"/>
    </xf>
    <xf numFmtId="0" fontId="75" fillId="0" borderId="0" xfId="27" applyFont="1"/>
    <xf numFmtId="0" fontId="75" fillId="25" borderId="16" xfId="27" applyFont="1" applyFill="1" applyBorder="1" applyAlignment="1"/>
    <xf numFmtId="0" fontId="75" fillId="25" borderId="17" xfId="27" applyFont="1" applyFill="1" applyBorder="1" applyAlignment="1"/>
    <xf numFmtId="0" fontId="44" fillId="27" borderId="35" xfId="27" applyFont="1" applyFill="1" applyBorder="1" applyAlignment="1">
      <alignment vertical="center"/>
    </xf>
    <xf numFmtId="16" fontId="42" fillId="0" borderId="0" xfId="27" applyNumberFormat="1" applyFont="1" applyAlignment="1">
      <alignment horizontal="left"/>
    </xf>
    <xf numFmtId="16" fontId="5" fillId="0" borderId="0" xfId="27" applyNumberFormat="1" applyFont="1" applyAlignment="1">
      <alignment horizontal="left"/>
    </xf>
    <xf numFmtId="16" fontId="5" fillId="0" borderId="0" xfId="27" applyNumberFormat="1" applyFont="1"/>
    <xf numFmtId="166" fontId="45" fillId="26" borderId="38" xfId="0" applyNumberFormat="1" applyFont="1" applyFill="1" applyBorder="1" applyAlignment="1">
      <alignment horizontal="center" vertical="center"/>
    </xf>
    <xf numFmtId="166" fontId="45" fillId="26" borderId="32" xfId="0" applyNumberFormat="1" applyFont="1" applyFill="1" applyBorder="1" applyAlignment="1">
      <alignment horizontal="center" vertical="center"/>
    </xf>
    <xf numFmtId="0" fontId="47" fillId="25" borderId="38" xfId="0" applyFont="1" applyFill="1" applyBorder="1" applyAlignment="1">
      <alignment horizontal="center" vertical="center" wrapText="1"/>
    </xf>
    <xf numFmtId="16" fontId="75" fillId="25" borderId="34" xfId="133" applyNumberFormat="1" applyFont="1" applyFill="1" applyBorder="1" applyAlignment="1">
      <alignment horizontal="left" wrapText="1"/>
    </xf>
    <xf numFmtId="0" fontId="92" fillId="28" borderId="0" xfId="133" applyFont="1" applyFill="1"/>
    <xf numFmtId="0" fontId="92" fillId="26" borderId="31" xfId="134" applyFont="1" applyFill="1" applyBorder="1" applyAlignment="1">
      <alignment horizontal="center"/>
    </xf>
    <xf numFmtId="0" fontId="92" fillId="26" borderId="31" xfId="134" applyFont="1" applyFill="1" applyBorder="1" applyAlignment="1">
      <alignment horizontal="left"/>
    </xf>
    <xf numFmtId="16" fontId="92" fillId="34" borderId="21" xfId="134" applyNumberFormat="1" applyFont="1" applyFill="1" applyBorder="1" applyAlignment="1">
      <alignment horizontal="center"/>
    </xf>
    <xf numFmtId="16" fontId="92" fillId="34" borderId="15" xfId="133" applyNumberFormat="1" applyFont="1" applyFill="1" applyBorder="1" applyAlignment="1">
      <alignment horizontal="center"/>
    </xf>
    <xf numFmtId="16" fontId="92" fillId="34" borderId="39" xfId="133" quotePrefix="1" applyNumberFormat="1" applyFont="1" applyFill="1" applyBorder="1" applyAlignment="1">
      <alignment horizontal="center"/>
    </xf>
    <xf numFmtId="0" fontId="92" fillId="26" borderId="34" xfId="134" applyFont="1" applyFill="1" applyBorder="1" applyAlignment="1">
      <alignment horizontal="left"/>
    </xf>
    <xf numFmtId="0" fontId="92" fillId="26" borderId="30" xfId="134" applyFont="1" applyFill="1" applyBorder="1" applyAlignment="1">
      <alignment horizontal="center"/>
    </xf>
    <xf numFmtId="0" fontId="74" fillId="25" borderId="32" xfId="0" applyFont="1" applyFill="1" applyBorder="1" applyAlignment="1">
      <alignment wrapText="1"/>
    </xf>
    <xf numFmtId="16" fontId="75" fillId="25" borderId="30" xfId="133" applyNumberFormat="1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left"/>
    </xf>
    <xf numFmtId="0" fontId="74" fillId="25" borderId="0" xfId="0" applyFont="1" applyFill="1" applyAlignment="1">
      <alignment horizontal="left"/>
    </xf>
    <xf numFmtId="0" fontId="60" fillId="25" borderId="31" xfId="0" quotePrefix="1" applyFont="1" applyFill="1" applyBorder="1" applyAlignment="1">
      <alignment horizontal="center" vertical="center"/>
    </xf>
    <xf numFmtId="16" fontId="60" fillId="25" borderId="39" xfId="132" applyNumberFormat="1" applyFont="1" applyFill="1" applyBorder="1" applyAlignment="1">
      <alignment horizontal="center"/>
    </xf>
    <xf numFmtId="166" fontId="45" fillId="25" borderId="38" xfId="0" quotePrefix="1" applyNumberFormat="1" applyFont="1" applyFill="1" applyBorder="1" applyAlignment="1">
      <alignment horizontal="center" vertical="center"/>
    </xf>
    <xf numFmtId="166" fontId="45" fillId="25" borderId="38" xfId="0" applyNumberFormat="1" applyFont="1" applyFill="1" applyBorder="1" applyAlignment="1">
      <alignment horizontal="center" vertical="center"/>
    </xf>
    <xf numFmtId="166" fontId="46" fillId="25" borderId="39" xfId="0" applyNumberFormat="1" applyFont="1" applyFill="1" applyBorder="1" applyAlignment="1">
      <alignment horizontal="center" vertical="center"/>
    </xf>
    <xf numFmtId="0" fontId="75" fillId="25" borderId="32" xfId="0" applyFont="1" applyFill="1" applyBorder="1" applyAlignment="1">
      <alignment horizontal="center" vertical="center" wrapText="1"/>
    </xf>
    <xf numFmtId="166" fontId="46" fillId="25" borderId="30" xfId="0" applyNumberFormat="1" applyFont="1" applyFill="1" applyBorder="1" applyAlignment="1">
      <alignment horizontal="center" vertical="center"/>
    </xf>
    <xf numFmtId="166" fontId="46" fillId="25" borderId="38" xfId="0" applyNumberFormat="1" applyFont="1" applyFill="1" applyBorder="1" applyAlignment="1">
      <alignment horizontal="center" vertical="center"/>
    </xf>
    <xf numFmtId="0" fontId="91" fillId="25" borderId="0" xfId="0" applyFont="1" applyFill="1" applyAlignment="1">
      <alignment horizontal="left"/>
    </xf>
    <xf numFmtId="0" fontId="47" fillId="25" borderId="32" xfId="25" applyFont="1" applyFill="1" applyBorder="1" applyAlignment="1">
      <alignment horizontal="center" wrapText="1"/>
    </xf>
    <xf numFmtId="0" fontId="44" fillId="28" borderId="41" xfId="134" applyFont="1" applyFill="1" applyBorder="1" applyAlignment="1">
      <alignment vertical="center" wrapText="1"/>
    </xf>
    <xf numFmtId="0" fontId="44" fillId="29" borderId="37" xfId="134" applyFont="1" applyFill="1" applyBorder="1" applyAlignment="1">
      <alignment horizontal="center" vertical="center" wrapText="1"/>
    </xf>
    <xf numFmtId="165" fontId="47" fillId="25" borderId="32" xfId="133" applyNumberFormat="1" applyFont="1" applyFill="1" applyBorder="1" applyAlignment="1">
      <alignment horizontal="center" vertical="center"/>
    </xf>
    <xf numFmtId="0" fontId="45" fillId="24" borderId="32" xfId="0" applyFont="1" applyFill="1" applyBorder="1" applyAlignment="1">
      <alignment horizontal="center" vertical="center"/>
    </xf>
    <xf numFmtId="16" fontId="74" fillId="25" borderId="32" xfId="0" applyNumberFormat="1" applyFont="1" applyFill="1" applyBorder="1"/>
    <xf numFmtId="16" fontId="74" fillId="25" borderId="40" xfId="0" applyNumberFormat="1" applyFont="1" applyFill="1" applyBorder="1" applyAlignment="1">
      <alignment horizontal="left"/>
    </xf>
    <xf numFmtId="166" fontId="74" fillId="25" borderId="38" xfId="0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left" vertical="center"/>
    </xf>
    <xf numFmtId="16" fontId="44" fillId="25" borderId="26" xfId="24" applyNumberFormat="1" applyFont="1" applyFill="1" applyBorder="1" applyAlignment="1">
      <alignment horizontal="left" vertical="center"/>
    </xf>
    <xf numFmtId="16" fontId="44" fillId="25" borderId="14" xfId="24" applyNumberFormat="1" applyFont="1" applyFill="1" applyBorder="1" applyAlignment="1">
      <alignment horizontal="center" vertical="center"/>
    </xf>
    <xf numFmtId="166" fontId="44" fillId="25" borderId="14" xfId="0" applyNumberFormat="1" applyFont="1" applyFill="1" applyBorder="1" applyAlignment="1">
      <alignment horizontal="center" vertical="center"/>
    </xf>
    <xf numFmtId="16" fontId="44" fillId="25" borderId="25" xfId="24" applyNumberFormat="1" applyFont="1" applyFill="1" applyBorder="1" applyAlignment="1">
      <alignment horizontal="center" vertical="center"/>
    </xf>
    <xf numFmtId="16" fontId="74" fillId="25" borderId="25" xfId="24" applyNumberFormat="1" applyFont="1" applyFill="1" applyBorder="1" applyAlignment="1">
      <alignment horizontal="left" vertical="center"/>
    </xf>
    <xf numFmtId="16" fontId="74" fillId="25" borderId="26" xfId="24" applyNumberFormat="1" applyFont="1" applyFill="1" applyBorder="1" applyAlignment="1">
      <alignment horizontal="left" vertical="center"/>
    </xf>
    <xf numFmtId="16" fontId="74" fillId="25" borderId="14" xfId="24" applyNumberFormat="1" applyFont="1" applyFill="1" applyBorder="1" applyAlignment="1">
      <alignment horizontal="center" vertical="center"/>
    </xf>
    <xf numFmtId="166" fontId="74" fillId="25" borderId="14" xfId="0" applyNumberFormat="1" applyFont="1" applyFill="1" applyBorder="1" applyAlignment="1">
      <alignment horizontal="center" vertical="center"/>
    </xf>
    <xf numFmtId="16" fontId="74" fillId="25" borderId="25" xfId="24" applyNumberFormat="1" applyFont="1" applyFill="1" applyBorder="1" applyAlignment="1">
      <alignment horizontal="center" vertical="center"/>
    </xf>
    <xf numFmtId="16" fontId="46" fillId="25" borderId="14" xfId="24" applyNumberFormat="1" applyFont="1" applyFill="1" applyBorder="1" applyAlignment="1">
      <alignment horizontal="center" vertical="center"/>
    </xf>
    <xf numFmtId="16" fontId="74" fillId="25" borderId="24" xfId="24" applyNumberFormat="1" applyFont="1" applyFill="1" applyBorder="1" applyAlignment="1">
      <alignment horizontal="left" vertical="center"/>
    </xf>
    <xf numFmtId="16" fontId="74" fillId="25" borderId="19" xfId="24" applyNumberFormat="1" applyFont="1" applyFill="1" applyBorder="1" applyAlignment="1">
      <alignment horizontal="left" vertical="center"/>
    </xf>
    <xf numFmtId="0" fontId="63" fillId="26" borderId="15" xfId="0" applyFont="1" applyFill="1" applyBorder="1" applyAlignment="1">
      <alignment wrapText="1"/>
    </xf>
    <xf numFmtId="0" fontId="60" fillId="25" borderId="30" xfId="0" applyFont="1" applyFill="1" applyBorder="1" applyAlignment="1">
      <alignment horizontal="left" vertical="center" wrapText="1"/>
    </xf>
    <xf numFmtId="0" fontId="74" fillId="25" borderId="0" xfId="0" applyFont="1" applyFill="1" applyAlignment="1">
      <alignment wrapText="1"/>
    </xf>
    <xf numFmtId="0" fontId="44" fillId="35" borderId="0" xfId="0" applyFont="1" applyFill="1"/>
    <xf numFmtId="0" fontId="44" fillId="35" borderId="0" xfId="0" applyFont="1" applyFill="1" applyAlignment="1">
      <alignment wrapText="1"/>
    </xf>
    <xf numFmtId="0" fontId="61" fillId="25" borderId="19" xfId="27" applyFont="1" applyFill="1" applyBorder="1" applyAlignment="1">
      <alignment wrapText="1"/>
    </xf>
    <xf numFmtId="0" fontId="63" fillId="26" borderId="20" xfId="0" applyFont="1" applyFill="1" applyBorder="1" applyAlignment="1">
      <alignment wrapText="1"/>
    </xf>
    <xf numFmtId="0" fontId="5" fillId="25" borderId="44" xfId="134" applyFont="1" applyFill="1" applyBorder="1" applyAlignment="1">
      <alignment horizontal="left"/>
    </xf>
    <xf numFmtId="0" fontId="5" fillId="25" borderId="45" xfId="134" applyFont="1" applyFill="1" applyBorder="1" applyAlignment="1">
      <alignment horizontal="left"/>
    </xf>
    <xf numFmtId="0" fontId="47" fillId="25" borderId="0" xfId="25" applyFont="1" applyFill="1" applyBorder="1" applyAlignment="1">
      <alignment horizontal="center" wrapText="1"/>
    </xf>
    <xf numFmtId="165" fontId="45" fillId="26" borderId="0" xfId="133" applyNumberFormat="1" applyFont="1" applyFill="1" applyBorder="1" applyAlignment="1">
      <alignment horizontal="center" vertical="center" wrapText="1"/>
    </xf>
    <xf numFmtId="0" fontId="91" fillId="25" borderId="0" xfId="0" applyFont="1" applyFill="1" applyAlignment="1">
      <alignment wrapText="1"/>
    </xf>
    <xf numFmtId="0" fontId="74" fillId="25" borderId="19" xfId="0" applyFont="1" applyFill="1" applyBorder="1" applyAlignment="1">
      <alignment wrapText="1"/>
    </xf>
    <xf numFmtId="0" fontId="75" fillId="25" borderId="19" xfId="0" applyFont="1" applyFill="1" applyBorder="1" applyAlignment="1">
      <alignment wrapText="1"/>
    </xf>
    <xf numFmtId="0" fontId="75" fillId="25" borderId="28" xfId="133" applyFont="1" applyFill="1" applyBorder="1" applyAlignment="1">
      <alignment horizontal="left" wrapText="1"/>
    </xf>
    <xf numFmtId="16" fontId="85" fillId="26" borderId="25" xfId="133" applyNumberFormat="1" applyFont="1" applyFill="1" applyBorder="1" applyAlignment="1">
      <alignment horizontal="center" vertical="center" wrapText="1"/>
    </xf>
    <xf numFmtId="0" fontId="77" fillId="0" borderId="0" xfId="27" applyFont="1" applyBorder="1" applyAlignment="1">
      <alignment horizontal="left" vertical="center"/>
    </xf>
    <xf numFmtId="16" fontId="85" fillId="26" borderId="26" xfId="133" applyNumberFormat="1" applyFont="1" applyFill="1" applyBorder="1" applyAlignment="1">
      <alignment horizontal="left" vertical="center" wrapText="1"/>
    </xf>
    <xf numFmtId="0" fontId="60" fillId="25" borderId="34" xfId="0" applyFont="1" applyFill="1" applyBorder="1" applyAlignment="1">
      <alignment vertical="center" wrapText="1"/>
    </xf>
    <xf numFmtId="0" fontId="74" fillId="0" borderId="32" xfId="0" applyFont="1" applyBorder="1" applyAlignment="1">
      <alignment vertical="center"/>
    </xf>
    <xf numFmtId="0" fontId="74" fillId="0" borderId="40" xfId="0" applyFont="1" applyBorder="1" applyAlignment="1">
      <alignment horizontal="left" vertical="center"/>
    </xf>
    <xf numFmtId="166" fontId="74" fillId="26" borderId="38" xfId="0" applyNumberFormat="1" applyFont="1" applyFill="1" applyBorder="1" applyAlignment="1">
      <alignment vertical="center"/>
    </xf>
    <xf numFmtId="166" fontId="74" fillId="26" borderId="32" xfId="0" applyNumberFormat="1" applyFont="1" applyFill="1" applyBorder="1" applyAlignment="1">
      <alignment vertical="center"/>
    </xf>
    <xf numFmtId="0" fontId="63" fillId="26" borderId="32" xfId="0" applyFont="1" applyFill="1" applyBorder="1" applyAlignment="1"/>
    <xf numFmtId="16" fontId="63" fillId="25" borderId="38" xfId="132" applyNumberFormat="1" applyFont="1" applyFill="1" applyBorder="1" applyAlignment="1">
      <alignment horizontal="center"/>
    </xf>
    <xf numFmtId="16" fontId="63" fillId="25" borderId="40" xfId="133" quotePrefix="1" applyNumberFormat="1" applyFont="1" applyFill="1" applyBorder="1" applyAlignment="1">
      <alignment horizontal="center"/>
    </xf>
    <xf numFmtId="0" fontId="74" fillId="0" borderId="44" xfId="0" applyFont="1" applyBorder="1" applyAlignment="1">
      <alignment vertical="center"/>
    </xf>
    <xf numFmtId="16" fontId="74" fillId="0" borderId="43" xfId="0" applyNumberFormat="1" applyFont="1" applyBorder="1" applyAlignment="1">
      <alignment horizontal="left"/>
    </xf>
    <xf numFmtId="166" fontId="74" fillId="26" borderId="46" xfId="0" applyNumberFormat="1" applyFont="1" applyFill="1" applyBorder="1" applyAlignment="1">
      <alignment vertical="center"/>
    </xf>
    <xf numFmtId="0" fontId="5" fillId="0" borderId="45" xfId="132" applyFont="1" applyBorder="1" applyAlignment="1"/>
    <xf numFmtId="0" fontId="5" fillId="0" borderId="46" xfId="132" applyFont="1" applyBorder="1" applyAlignment="1">
      <alignment horizontal="left"/>
    </xf>
    <xf numFmtId="0" fontId="5" fillId="0" borderId="46" xfId="132" applyFont="1" applyBorder="1"/>
    <xf numFmtId="16" fontId="63" fillId="25" borderId="39" xfId="133" quotePrefix="1" applyNumberFormat="1" applyFont="1" applyFill="1" applyBorder="1" applyAlignment="1">
      <alignment horizontal="center"/>
    </xf>
    <xf numFmtId="165" fontId="44" fillId="36" borderId="32" xfId="133" applyNumberFormat="1" applyFont="1" applyFill="1" applyBorder="1" applyAlignment="1">
      <alignment horizontal="center" vertical="center" wrapText="1"/>
    </xf>
    <xf numFmtId="165" fontId="44" fillId="37" borderId="0" xfId="133" applyNumberFormat="1" applyFont="1" applyFill="1" applyBorder="1" applyAlignment="1">
      <alignment horizontal="center" vertical="center"/>
    </xf>
    <xf numFmtId="165" fontId="44" fillId="36" borderId="32" xfId="133" applyNumberFormat="1" applyFont="1" applyFill="1" applyBorder="1" applyAlignment="1">
      <alignment horizontal="center" vertical="center"/>
    </xf>
    <xf numFmtId="166" fontId="46" fillId="38" borderId="38" xfId="0" applyNumberFormat="1" applyFont="1" applyFill="1" applyBorder="1" applyAlignment="1">
      <alignment horizontal="center" vertical="center"/>
    </xf>
    <xf numFmtId="0" fontId="44" fillId="37" borderId="0" xfId="0" applyFont="1" applyFill="1" applyBorder="1" applyAlignment="1">
      <alignment horizontal="left"/>
    </xf>
    <xf numFmtId="0" fontId="5" fillId="25" borderId="0" xfId="132" applyFont="1" applyFill="1"/>
    <xf numFmtId="16" fontId="44" fillId="39" borderId="38" xfId="132" applyNumberFormat="1" applyFont="1" applyFill="1" applyBorder="1" applyAlignment="1">
      <alignment horizontal="center"/>
    </xf>
    <xf numFmtId="16" fontId="44" fillId="39" borderId="38" xfId="132" quotePrefix="1" applyNumberFormat="1" applyFont="1" applyFill="1" applyBorder="1" applyAlignment="1">
      <alignment horizontal="center"/>
    </xf>
    <xf numFmtId="16" fontId="44" fillId="39" borderId="38" xfId="0" applyNumberFormat="1" applyFont="1" applyFill="1" applyBorder="1" applyAlignment="1">
      <alignment horizontal="center" vertical="center" wrapText="1"/>
    </xf>
    <xf numFmtId="0" fontId="44" fillId="39" borderId="38" xfId="0" quotePrefix="1" applyFont="1" applyFill="1" applyBorder="1" applyAlignment="1">
      <alignment horizontal="center"/>
    </xf>
    <xf numFmtId="0" fontId="44" fillId="39" borderId="38" xfId="132" quotePrefix="1" applyFont="1" applyFill="1" applyBorder="1" applyAlignment="1">
      <alignment horizontal="center"/>
    </xf>
    <xf numFmtId="0" fontId="75" fillId="25" borderId="44" xfId="133" applyFont="1" applyFill="1" applyBorder="1" applyAlignment="1">
      <alignment horizontal="center"/>
    </xf>
    <xf numFmtId="0" fontId="75" fillId="25" borderId="43" xfId="133" applyFont="1" applyFill="1" applyBorder="1" applyAlignment="1">
      <alignment horizontal="left" wrapText="1"/>
    </xf>
    <xf numFmtId="0" fontId="84" fillId="25" borderId="40" xfId="134" applyFont="1" applyFill="1" applyBorder="1" applyAlignment="1">
      <alignment horizontal="left"/>
    </xf>
    <xf numFmtId="0" fontId="84" fillId="25" borderId="30" xfId="134" applyFont="1" applyFill="1" applyBorder="1" applyAlignment="1">
      <alignment horizontal="center"/>
    </xf>
    <xf numFmtId="0" fontId="84" fillId="25" borderId="34" xfId="134" applyFont="1" applyFill="1" applyBorder="1" applyAlignment="1">
      <alignment horizontal="left"/>
    </xf>
    <xf numFmtId="0" fontId="5" fillId="0" borderId="47" xfId="132" applyFont="1" applyBorder="1" applyAlignment="1"/>
    <xf numFmtId="0" fontId="44" fillId="28" borderId="30" xfId="134" applyFont="1" applyFill="1" applyBorder="1" applyAlignment="1">
      <alignment horizontal="center" vertical="center" wrapText="1"/>
    </xf>
    <xf numFmtId="0" fontId="74" fillId="0" borderId="45" xfId="0" applyFont="1" applyBorder="1" applyAlignment="1">
      <alignment horizontal="left" vertical="center"/>
    </xf>
    <xf numFmtId="16" fontId="74" fillId="0" borderId="0" xfId="0" applyNumberFormat="1" applyFont="1" applyBorder="1" applyAlignment="1">
      <alignment horizontal="left"/>
    </xf>
    <xf numFmtId="0" fontId="74" fillId="0" borderId="31" xfId="0" applyFont="1" applyBorder="1" applyAlignment="1">
      <alignment horizontal="left" vertical="center"/>
    </xf>
    <xf numFmtId="166" fontId="74" fillId="0" borderId="46" xfId="0" applyNumberFormat="1" applyFont="1" applyFill="1" applyBorder="1" applyAlignment="1">
      <alignment vertical="center"/>
    </xf>
    <xf numFmtId="0" fontId="5" fillId="0" borderId="38" xfId="132" applyFont="1" applyBorder="1" applyAlignment="1"/>
    <xf numFmtId="0" fontId="65" fillId="0" borderId="31" xfId="132" applyFont="1" applyBorder="1"/>
    <xf numFmtId="0" fontId="65" fillId="0" borderId="34" xfId="132" applyFont="1" applyBorder="1"/>
    <xf numFmtId="0" fontId="65" fillId="0" borderId="39" xfId="132" applyFont="1" applyBorder="1"/>
    <xf numFmtId="166" fontId="74" fillId="26" borderId="48" xfId="0" applyNumberFormat="1" applyFont="1" applyFill="1" applyBorder="1" applyAlignment="1">
      <alignment vertical="center"/>
    </xf>
    <xf numFmtId="166" fontId="46" fillId="25" borderId="48" xfId="0" applyNumberFormat="1" applyFont="1" applyFill="1" applyBorder="1" applyAlignment="1">
      <alignment horizontal="center" vertical="center"/>
    </xf>
    <xf numFmtId="0" fontId="44" fillId="28" borderId="50" xfId="134" applyFont="1" applyFill="1" applyBorder="1" applyAlignment="1">
      <alignment vertical="center"/>
    </xf>
    <xf numFmtId="0" fontId="44" fillId="25" borderId="51" xfId="134" applyFont="1" applyFill="1" applyBorder="1" applyAlignment="1">
      <alignment horizontal="center" vertical="center"/>
    </xf>
    <xf numFmtId="0" fontId="5" fillId="0" borderId="32" xfId="132" applyFont="1" applyBorder="1" applyAlignment="1">
      <alignment horizontal="center"/>
    </xf>
    <xf numFmtId="166" fontId="45" fillId="25" borderId="32" xfId="0" applyNumberFormat="1" applyFont="1" applyFill="1" applyBorder="1" applyAlignment="1">
      <alignment horizontal="center" vertical="center"/>
    </xf>
    <xf numFmtId="166" fontId="46" fillId="38" borderId="32" xfId="0" applyNumberFormat="1" applyFont="1" applyFill="1" applyBorder="1" applyAlignment="1">
      <alignment horizontal="center" vertical="center"/>
    </xf>
    <xf numFmtId="166" fontId="47" fillId="25" borderId="32" xfId="0" applyNumberFormat="1" applyFont="1" applyFill="1" applyBorder="1" applyAlignment="1">
      <alignment horizontal="center" vertical="center"/>
    </xf>
    <xf numFmtId="0" fontId="5" fillId="0" borderId="32" xfId="132" applyFont="1" applyBorder="1"/>
    <xf numFmtId="0" fontId="5" fillId="0" borderId="38" xfId="132" applyFont="1" applyBorder="1"/>
    <xf numFmtId="0" fontId="44" fillId="28" borderId="52" xfId="134" applyFont="1" applyFill="1" applyBorder="1" applyAlignment="1">
      <alignment vertical="center" wrapText="1"/>
    </xf>
    <xf numFmtId="0" fontId="44" fillId="28" borderId="39" xfId="134" applyFont="1" applyFill="1" applyBorder="1" applyAlignment="1">
      <alignment horizontal="center" vertical="center"/>
    </xf>
    <xf numFmtId="0" fontId="44" fillId="28" borderId="52" xfId="134" applyFont="1" applyFill="1" applyBorder="1" applyAlignment="1">
      <alignment horizontal="center" vertical="center" wrapText="1"/>
    </xf>
    <xf numFmtId="166" fontId="47" fillId="26" borderId="51" xfId="0" applyNumberFormat="1" applyFont="1" applyFill="1" applyBorder="1" applyAlignment="1">
      <alignment horizontal="center" vertical="center"/>
    </xf>
    <xf numFmtId="166" fontId="46" fillId="26" borderId="39" xfId="0" applyNumberFormat="1" applyFont="1" applyFill="1" applyBorder="1" applyAlignment="1">
      <alignment horizontal="center" vertical="center"/>
    </xf>
    <xf numFmtId="166" fontId="46" fillId="25" borderId="32" xfId="0" applyNumberFormat="1" applyFont="1" applyFill="1" applyBorder="1" applyAlignment="1">
      <alignment horizontal="center" vertical="center"/>
    </xf>
    <xf numFmtId="0" fontId="5" fillId="0" borderId="30" xfId="132" applyFont="1" applyBorder="1" applyAlignment="1">
      <alignment horizontal="center"/>
    </xf>
    <xf numFmtId="0" fontId="5" fillId="0" borderId="30" xfId="132" applyFont="1" applyBorder="1"/>
    <xf numFmtId="0" fontId="5" fillId="0" borderId="39" xfId="132" applyFont="1" applyBorder="1"/>
    <xf numFmtId="0" fontId="5" fillId="0" borderId="31" xfId="132" applyFont="1" applyBorder="1"/>
    <xf numFmtId="0" fontId="5" fillId="0" borderId="31" xfId="132" applyFont="1" applyBorder="1" applyAlignment="1">
      <alignment horizontal="left"/>
    </xf>
    <xf numFmtId="0" fontId="5" fillId="25" borderId="32" xfId="132" applyFont="1" applyFill="1" applyBorder="1"/>
    <xf numFmtId="0" fontId="5" fillId="25" borderId="38" xfId="132" applyFont="1" applyFill="1" applyBorder="1"/>
    <xf numFmtId="0" fontId="45" fillId="24" borderId="38" xfId="0" applyFont="1" applyFill="1" applyBorder="1" applyAlignment="1">
      <alignment horizontal="center" vertical="center"/>
    </xf>
    <xf numFmtId="165" fontId="44" fillId="36" borderId="30" xfId="133" applyNumberFormat="1" applyFont="1" applyFill="1" applyBorder="1" applyAlignment="1">
      <alignment horizontal="center" vertical="center" wrapText="1"/>
    </xf>
    <xf numFmtId="165" fontId="44" fillId="37" borderId="34" xfId="133" applyNumberFormat="1" applyFont="1" applyFill="1" applyBorder="1" applyAlignment="1">
      <alignment horizontal="center" vertical="center"/>
    </xf>
    <xf numFmtId="165" fontId="44" fillId="36" borderId="39" xfId="133" applyNumberFormat="1" applyFont="1" applyFill="1" applyBorder="1" applyAlignment="1">
      <alignment horizontal="center" vertical="center"/>
    </xf>
    <xf numFmtId="166" fontId="44" fillId="26" borderId="52" xfId="0" applyNumberFormat="1" applyFont="1" applyFill="1" applyBorder="1" applyAlignment="1">
      <alignment horizontal="center" vertical="center"/>
    </xf>
    <xf numFmtId="165" fontId="45" fillId="24" borderId="52" xfId="133" applyNumberFormat="1" applyFont="1" applyFill="1" applyBorder="1" applyAlignment="1">
      <alignment horizontal="center" vertical="center"/>
    </xf>
    <xf numFmtId="165" fontId="45" fillId="26" borderId="52" xfId="133" applyNumberFormat="1" applyFont="1" applyFill="1" applyBorder="1" applyAlignment="1">
      <alignment horizontal="center" vertical="center" wrapText="1"/>
    </xf>
    <xf numFmtId="0" fontId="75" fillId="0" borderId="0" xfId="27" applyFont="1" applyBorder="1" applyAlignment="1">
      <alignment horizontal="left" vertical="center"/>
    </xf>
    <xf numFmtId="165" fontId="44" fillId="0" borderId="32" xfId="133" applyNumberFormat="1" applyFont="1" applyFill="1" applyBorder="1" applyAlignment="1">
      <alignment horizontal="center" vertical="center" wrapText="1"/>
    </xf>
    <xf numFmtId="165" fontId="44" fillId="0" borderId="0" xfId="133" applyNumberFormat="1" applyFont="1" applyFill="1" applyBorder="1" applyAlignment="1">
      <alignment horizontal="center" vertical="center"/>
    </xf>
    <xf numFmtId="166" fontId="46" fillId="0" borderId="32" xfId="0" applyNumberFormat="1" applyFont="1" applyFill="1" applyBorder="1" applyAlignment="1">
      <alignment horizontal="center" vertical="center"/>
    </xf>
    <xf numFmtId="165" fontId="44" fillId="0" borderId="32" xfId="133" applyNumberFormat="1" applyFont="1" applyFill="1" applyBorder="1" applyAlignment="1">
      <alignment horizontal="center" vertical="center"/>
    </xf>
    <xf numFmtId="166" fontId="46" fillId="0" borderId="38" xfId="0" applyNumberFormat="1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left"/>
    </xf>
    <xf numFmtId="0" fontId="0" fillId="0" borderId="0" xfId="0" applyFill="1"/>
    <xf numFmtId="165" fontId="45" fillId="0" borderId="32" xfId="133" applyNumberFormat="1" applyFont="1" applyFill="1" applyBorder="1" applyAlignment="1">
      <alignment horizontal="center" vertical="center"/>
    </xf>
    <xf numFmtId="165" fontId="45" fillId="0" borderId="0" xfId="133" applyNumberFormat="1" applyFont="1" applyFill="1" applyBorder="1" applyAlignment="1">
      <alignment horizontal="center" vertical="center" wrapText="1"/>
    </xf>
    <xf numFmtId="166" fontId="45" fillId="0" borderId="32" xfId="0" applyNumberFormat="1" applyFont="1" applyFill="1" applyBorder="1" applyAlignment="1">
      <alignment horizontal="center" vertical="center"/>
    </xf>
    <xf numFmtId="0" fontId="45" fillId="0" borderId="32" xfId="0" applyFont="1" applyFill="1" applyBorder="1" applyAlignment="1">
      <alignment horizontal="center" vertical="center"/>
    </xf>
    <xf numFmtId="166" fontId="45" fillId="0" borderId="38" xfId="0" applyNumberFormat="1" applyFont="1" applyFill="1" applyBorder="1" applyAlignment="1">
      <alignment horizontal="center" vertical="center"/>
    </xf>
    <xf numFmtId="0" fontId="91" fillId="0" borderId="0" xfId="0" applyFont="1" applyFill="1" applyAlignment="1">
      <alignment wrapText="1"/>
    </xf>
    <xf numFmtId="16" fontId="91" fillId="0" borderId="38" xfId="132" applyNumberFormat="1" applyFont="1" applyFill="1" applyBorder="1" applyAlignment="1">
      <alignment horizontal="center"/>
    </xf>
    <xf numFmtId="16" fontId="91" fillId="0" borderId="38" xfId="132" quotePrefix="1" applyNumberFormat="1" applyFont="1" applyFill="1" applyBorder="1" applyAlignment="1">
      <alignment horizontal="center"/>
    </xf>
    <xf numFmtId="0" fontId="91" fillId="0" borderId="38" xfId="0" quotePrefix="1" applyFont="1" applyFill="1" applyBorder="1" applyAlignment="1">
      <alignment horizontal="center"/>
    </xf>
    <xf numFmtId="0" fontId="91" fillId="0" borderId="0" xfId="132" applyFont="1" applyFill="1"/>
    <xf numFmtId="165" fontId="44" fillId="0" borderId="38" xfId="133" applyNumberFormat="1" applyFont="1" applyFill="1" applyBorder="1" applyAlignment="1">
      <alignment horizontal="center" vertical="center"/>
    </xf>
    <xf numFmtId="0" fontId="60" fillId="25" borderId="30" xfId="0" applyFont="1" applyFill="1" applyBorder="1" applyAlignment="1">
      <alignment horizontal="left" wrapText="1"/>
    </xf>
    <xf numFmtId="0" fontId="84" fillId="25" borderId="0" xfId="134" applyFont="1" applyFill="1" applyBorder="1" applyAlignment="1">
      <alignment horizontal="center" wrapText="1"/>
    </xf>
    <xf numFmtId="0" fontId="49" fillId="0" borderId="0" xfId="23" applyFont="1" applyFill="1" applyBorder="1" applyAlignment="1">
      <alignment horizontal="center"/>
    </xf>
    <xf numFmtId="0" fontId="55" fillId="0" borderId="0" xfId="23" applyFont="1" applyFill="1" applyBorder="1" applyAlignment="1">
      <alignment horizontal="center"/>
    </xf>
    <xf numFmtId="0" fontId="7" fillId="0" borderId="0" xfId="132" applyFont="1" applyBorder="1" applyAlignment="1">
      <alignment horizontal="center" vertical="center"/>
    </xf>
    <xf numFmtId="0" fontId="6" fillId="0" borderId="0" xfId="132" applyFont="1" applyAlignment="1">
      <alignment horizontal="center" vertical="center"/>
    </xf>
    <xf numFmtId="0" fontId="74" fillId="0" borderId="41" xfId="134" applyFont="1" applyFill="1" applyBorder="1" applyAlignment="1">
      <alignment horizontal="center" vertical="center" wrapText="1"/>
    </xf>
    <xf numFmtId="0" fontId="74" fillId="0" borderId="43" xfId="134" applyFont="1" applyFill="1" applyBorder="1" applyAlignment="1">
      <alignment horizontal="center" vertical="center"/>
    </xf>
    <xf numFmtId="0" fontId="74" fillId="0" borderId="30" xfId="134" applyFont="1" applyFill="1" applyBorder="1" applyAlignment="1">
      <alignment horizontal="center" vertical="center"/>
    </xf>
    <xf numFmtId="0" fontId="74" fillId="0" borderId="34" xfId="134" applyFont="1" applyFill="1" applyBorder="1" applyAlignment="1">
      <alignment horizontal="center" vertical="center"/>
    </xf>
    <xf numFmtId="0" fontId="44" fillId="0" borderId="41" xfId="132" applyFont="1" applyFill="1" applyBorder="1" applyAlignment="1">
      <alignment horizontal="center" vertical="center"/>
    </xf>
    <xf numFmtId="0" fontId="44" fillId="0" borderId="42" xfId="132" applyFont="1" applyFill="1" applyBorder="1" applyAlignment="1">
      <alignment horizontal="center" vertical="center"/>
    </xf>
    <xf numFmtId="0" fontId="44" fillId="0" borderId="32" xfId="132" applyFont="1" applyFill="1" applyBorder="1" applyAlignment="1">
      <alignment horizontal="center" vertical="center"/>
    </xf>
    <xf numFmtId="0" fontId="44" fillId="0" borderId="0" xfId="132" applyFont="1" applyFill="1" applyBorder="1" applyAlignment="1">
      <alignment horizontal="center" vertical="center"/>
    </xf>
    <xf numFmtId="0" fontId="44" fillId="0" borderId="24" xfId="27" applyFont="1" applyFill="1" applyBorder="1" applyAlignment="1">
      <alignment horizontal="center" vertical="center"/>
    </xf>
    <xf numFmtId="0" fontId="44" fillId="0" borderId="19" xfId="27" applyFont="1" applyFill="1" applyBorder="1" applyAlignment="1">
      <alignment horizontal="center" vertical="center"/>
    </xf>
    <xf numFmtId="0" fontId="74" fillId="0" borderId="16" xfId="23" applyFont="1" applyFill="1" applyBorder="1" applyAlignment="1">
      <alignment horizontal="center" vertical="center" wrapText="1"/>
    </xf>
    <xf numFmtId="0" fontId="74" fillId="0" borderId="17" xfId="23" applyFont="1" applyFill="1" applyBorder="1" applyAlignment="1">
      <alignment horizontal="center" vertical="center"/>
    </xf>
    <xf numFmtId="0" fontId="74" fillId="0" borderId="30" xfId="23" applyFont="1" applyFill="1" applyBorder="1" applyAlignment="1">
      <alignment horizontal="center" vertical="center"/>
    </xf>
    <xf numFmtId="0" fontId="74" fillId="0" borderId="34" xfId="23" applyFont="1" applyFill="1" applyBorder="1" applyAlignment="1">
      <alignment horizontal="center" vertical="center"/>
    </xf>
    <xf numFmtId="0" fontId="44" fillId="0" borderId="27" xfId="27" applyFont="1" applyFill="1" applyBorder="1" applyAlignment="1">
      <alignment horizontal="center" vertical="center"/>
    </xf>
    <xf numFmtId="0" fontId="44" fillId="0" borderId="26" xfId="27" applyFont="1" applyFill="1" applyBorder="1" applyAlignment="1">
      <alignment horizontal="center" vertical="center"/>
    </xf>
    <xf numFmtId="0" fontId="44" fillId="0" borderId="16" xfId="27" applyFont="1" applyFill="1" applyBorder="1" applyAlignment="1">
      <alignment horizontal="center" vertical="center"/>
    </xf>
    <xf numFmtId="0" fontId="44" fillId="0" borderId="17" xfId="27" applyFont="1" applyFill="1" applyBorder="1" applyAlignment="1">
      <alignment horizontal="center" vertical="center"/>
    </xf>
    <xf numFmtId="0" fontId="7" fillId="0" borderId="0" xfId="27" applyFont="1" applyBorder="1" applyAlignment="1">
      <alignment horizontal="center" vertical="center"/>
    </xf>
    <xf numFmtId="0" fontId="6" fillId="0" borderId="0" xfId="27" applyFont="1" applyAlignment="1">
      <alignment horizontal="center" vertical="center"/>
    </xf>
    <xf numFmtId="0" fontId="7" fillId="0" borderId="0" xfId="27" applyFont="1" applyAlignment="1">
      <alignment horizontal="center" vertical="center"/>
    </xf>
    <xf numFmtId="0" fontId="75" fillId="0" borderId="0" xfId="27" applyFont="1" applyBorder="1" applyAlignment="1">
      <alignment horizontal="left" vertical="center"/>
    </xf>
    <xf numFmtId="0" fontId="44" fillId="0" borderId="14" xfId="23" applyFont="1" applyFill="1" applyBorder="1" applyAlignment="1">
      <alignment horizontal="center" vertical="center"/>
    </xf>
    <xf numFmtId="0" fontId="44" fillId="0" borderId="22" xfId="23" applyFont="1" applyFill="1" applyBorder="1" applyAlignment="1">
      <alignment horizontal="center" vertical="center"/>
    </xf>
    <xf numFmtId="0" fontId="44" fillId="25" borderId="14" xfId="23" applyFont="1" applyFill="1" applyBorder="1" applyAlignment="1">
      <alignment horizontal="center" vertical="center" wrapText="1"/>
    </xf>
    <xf numFmtId="0" fontId="44" fillId="25" borderId="14" xfId="23" applyFont="1" applyFill="1" applyBorder="1" applyAlignment="1">
      <alignment horizontal="center" vertical="center"/>
    </xf>
    <xf numFmtId="0" fontId="44" fillId="0" borderId="25" xfId="27" applyFont="1" applyFill="1" applyBorder="1" applyAlignment="1">
      <alignment horizontal="center" vertical="center"/>
    </xf>
    <xf numFmtId="0" fontId="44" fillId="0" borderId="36" xfId="27" applyFont="1" applyFill="1" applyBorder="1" applyAlignment="1">
      <alignment horizontal="center" vertical="center"/>
    </xf>
    <xf numFmtId="0" fontId="76" fillId="26" borderId="0" xfId="27" applyFont="1" applyFill="1" applyBorder="1" applyAlignment="1">
      <alignment horizontal="left" vertical="center"/>
    </xf>
    <xf numFmtId="0" fontId="7" fillId="0" borderId="0" xfId="27" applyFont="1" applyBorder="1" applyAlignment="1">
      <alignment horizontal="center"/>
    </xf>
    <xf numFmtId="0" fontId="6" fillId="0" borderId="0" xfId="27" applyFont="1" applyAlignment="1">
      <alignment horizontal="center"/>
    </xf>
    <xf numFmtId="16" fontId="77" fillId="25" borderId="14" xfId="27" quotePrefix="1" applyNumberFormat="1" applyFont="1" applyFill="1" applyBorder="1" applyAlignment="1">
      <alignment horizontal="center" vertical="center"/>
    </xf>
    <xf numFmtId="0" fontId="76" fillId="26" borderId="25" xfId="27" applyFont="1" applyFill="1" applyBorder="1" applyAlignment="1">
      <alignment horizontal="left" vertical="center" wrapText="1"/>
    </xf>
    <xf numFmtId="0" fontId="76" fillId="26" borderId="25" xfId="27" applyFont="1" applyFill="1" applyBorder="1" applyAlignment="1">
      <alignment horizontal="left" vertical="center"/>
    </xf>
    <xf numFmtId="0" fontId="77" fillId="0" borderId="0" xfId="27" applyFont="1" applyBorder="1" applyAlignment="1">
      <alignment horizontal="left" vertical="center"/>
    </xf>
    <xf numFmtId="16" fontId="77" fillId="0" borderId="14" xfId="27" quotePrefix="1" applyNumberFormat="1" applyFont="1" applyFill="1" applyBorder="1" applyAlignment="1">
      <alignment horizontal="center" vertical="center"/>
    </xf>
    <xf numFmtId="0" fontId="44" fillId="25" borderId="25" xfId="23" applyFont="1" applyFill="1" applyBorder="1" applyAlignment="1">
      <alignment horizontal="center" vertical="center" wrapText="1"/>
    </xf>
    <xf numFmtId="0" fontId="44" fillId="25" borderId="26" xfId="23" applyFont="1" applyFill="1" applyBorder="1" applyAlignment="1">
      <alignment horizontal="center" vertical="center" wrapText="1"/>
    </xf>
    <xf numFmtId="0" fontId="44" fillId="0" borderId="14" xfId="27" applyFont="1" applyFill="1" applyBorder="1" applyAlignment="1">
      <alignment horizontal="center" vertical="center"/>
    </xf>
    <xf numFmtId="0" fontId="44" fillId="0" borderId="22" xfId="27" applyFont="1" applyFill="1" applyBorder="1" applyAlignment="1">
      <alignment horizontal="center" vertical="center"/>
    </xf>
    <xf numFmtId="0" fontId="44" fillId="25" borderId="25" xfId="23" applyFont="1" applyFill="1" applyBorder="1" applyAlignment="1">
      <alignment horizontal="center" vertical="center"/>
    </xf>
    <xf numFmtId="0" fontId="44" fillId="25" borderId="26" xfId="23" applyFont="1" applyFill="1" applyBorder="1" applyAlignment="1">
      <alignment horizontal="center" vertical="center"/>
    </xf>
    <xf numFmtId="0" fontId="89" fillId="0" borderId="0" xfId="27" applyFont="1" applyAlignment="1">
      <alignment horizontal="center"/>
    </xf>
    <xf numFmtId="49" fontId="46" fillId="0" borderId="0" xfId="24" applyNumberFormat="1" applyFont="1" applyBorder="1" applyAlignment="1">
      <alignment horizontal="center"/>
    </xf>
    <xf numFmtId="49" fontId="56" fillId="0" borderId="0" xfId="24" applyNumberFormat="1" applyFont="1" applyBorder="1" applyAlignment="1">
      <alignment horizontal="center"/>
    </xf>
    <xf numFmtId="16" fontId="76" fillId="0" borderId="37" xfId="27" quotePrefix="1" applyNumberFormat="1" applyFont="1" applyFill="1" applyBorder="1" applyAlignment="1">
      <alignment horizontal="center" vertical="center"/>
    </xf>
    <xf numFmtId="16" fontId="76" fillId="0" borderId="39" xfId="27" quotePrefix="1" applyNumberFormat="1" applyFont="1" applyFill="1" applyBorder="1" applyAlignment="1">
      <alignment horizontal="center" vertical="center"/>
    </xf>
    <xf numFmtId="0" fontId="76" fillId="26" borderId="37" xfId="27" applyFont="1" applyFill="1" applyBorder="1" applyAlignment="1">
      <alignment horizontal="center" vertical="center" wrapText="1"/>
    </xf>
    <xf numFmtId="0" fontId="76" fillId="26" borderId="39" xfId="27" applyFont="1" applyFill="1" applyBorder="1" applyAlignment="1">
      <alignment horizontal="center" vertical="center"/>
    </xf>
    <xf numFmtId="0" fontId="76" fillId="26" borderId="37" xfId="27" applyFont="1" applyFill="1" applyBorder="1" applyAlignment="1">
      <alignment horizontal="center" vertical="center"/>
    </xf>
    <xf numFmtId="16" fontId="76" fillId="0" borderId="37" xfId="27" applyNumberFormat="1" applyFont="1" applyFill="1" applyBorder="1" applyAlignment="1">
      <alignment horizontal="center" vertical="center"/>
    </xf>
    <xf numFmtId="16" fontId="76" fillId="0" borderId="39" xfId="27" applyNumberFormat="1" applyFont="1" applyFill="1" applyBorder="1" applyAlignment="1">
      <alignment horizontal="center" vertical="center"/>
    </xf>
    <xf numFmtId="0" fontId="76" fillId="0" borderId="0" xfId="27" applyFont="1" applyBorder="1" applyAlignment="1">
      <alignment horizontal="left" vertical="center"/>
    </xf>
    <xf numFmtId="0" fontId="7" fillId="0" borderId="0" xfId="27" applyFont="1" applyFill="1" applyBorder="1" applyAlignment="1">
      <alignment horizontal="center"/>
    </xf>
    <xf numFmtId="0" fontId="7" fillId="0" borderId="0" xfId="132" applyFont="1" applyAlignment="1">
      <alignment horizontal="center" vertical="center"/>
    </xf>
    <xf numFmtId="0" fontId="6" fillId="0" borderId="0" xfId="132" applyFont="1" applyAlignment="1">
      <alignment horizontal="center"/>
    </xf>
    <xf numFmtId="0" fontId="7" fillId="0" borderId="0" xfId="132" applyFont="1" applyBorder="1" applyAlignment="1">
      <alignment horizontal="center"/>
    </xf>
    <xf numFmtId="0" fontId="44" fillId="28" borderId="16" xfId="134" applyFont="1" applyFill="1" applyBorder="1" applyAlignment="1">
      <alignment horizontal="center" vertical="center" wrapText="1"/>
    </xf>
    <xf numFmtId="0" fontId="44" fillId="28" borderId="17" xfId="134" applyFont="1" applyFill="1" applyBorder="1" applyAlignment="1">
      <alignment horizontal="center" vertical="center" wrapText="1"/>
    </xf>
    <xf numFmtId="0" fontId="44" fillId="28" borderId="30" xfId="134" applyFont="1" applyFill="1" applyBorder="1" applyAlignment="1">
      <alignment horizontal="center" vertical="center" wrapText="1"/>
    </xf>
    <xf numFmtId="0" fontId="44" fillId="28" borderId="34" xfId="134" applyFont="1" applyFill="1" applyBorder="1" applyAlignment="1">
      <alignment horizontal="center" vertical="center" wrapText="1"/>
    </xf>
    <xf numFmtId="0" fontId="44" fillId="0" borderId="16" xfId="132" applyFont="1" applyFill="1" applyBorder="1" applyAlignment="1">
      <alignment horizontal="center" vertical="center"/>
    </xf>
    <xf numFmtId="0" fontId="44" fillId="0" borderId="28" xfId="132" applyFont="1" applyFill="1" applyBorder="1" applyAlignment="1">
      <alignment horizontal="center" vertical="center"/>
    </xf>
    <xf numFmtId="0" fontId="44" fillId="0" borderId="31" xfId="132" applyFont="1" applyFill="1" applyBorder="1" applyAlignment="1">
      <alignment horizontal="center" vertical="center" wrapText="1"/>
    </xf>
    <xf numFmtId="0" fontId="44" fillId="0" borderId="36" xfId="132" applyFont="1" applyFill="1" applyBorder="1" applyAlignment="1">
      <alignment horizontal="center" vertical="center"/>
    </xf>
    <xf numFmtId="0" fontId="44" fillId="0" borderId="27" xfId="132" applyFont="1" applyFill="1" applyBorder="1" applyAlignment="1">
      <alignment horizontal="center" vertical="center"/>
    </xf>
    <xf numFmtId="0" fontId="44" fillId="0" borderId="26" xfId="132" applyFont="1" applyFill="1" applyBorder="1" applyAlignment="1">
      <alignment horizontal="center" vertical="center"/>
    </xf>
    <xf numFmtId="0" fontId="44" fillId="28" borderId="36" xfId="134" applyFont="1" applyFill="1" applyBorder="1" applyAlignment="1">
      <alignment horizontal="center" vertical="center" wrapText="1"/>
    </xf>
    <xf numFmtId="0" fontId="44" fillId="28" borderId="49" xfId="134" applyFont="1" applyFill="1" applyBorder="1" applyAlignment="1">
      <alignment horizontal="center" vertical="center" wrapText="1"/>
    </xf>
    <xf numFmtId="0" fontId="44" fillId="0" borderId="31" xfId="132" applyFont="1" applyFill="1" applyBorder="1" applyAlignment="1">
      <alignment horizontal="center" vertical="center"/>
    </xf>
    <xf numFmtId="0" fontId="44" fillId="28" borderId="53" xfId="134" applyFont="1" applyFill="1" applyBorder="1" applyAlignment="1">
      <alignment horizontal="center" vertical="center" wrapText="1"/>
    </xf>
    <xf numFmtId="0" fontId="44" fillId="28" borderId="54" xfId="134" applyFont="1" applyFill="1" applyBorder="1" applyAlignment="1">
      <alignment horizontal="center" vertical="center" wrapText="1"/>
    </xf>
    <xf numFmtId="0" fontId="7" fillId="28" borderId="0" xfId="133" applyFont="1" applyFill="1" applyBorder="1" applyAlignment="1">
      <alignment horizontal="center"/>
    </xf>
    <xf numFmtId="0" fontId="6" fillId="28" borderId="0" xfId="133" applyFont="1" applyFill="1" applyBorder="1" applyAlignment="1">
      <alignment horizontal="center"/>
    </xf>
    <xf numFmtId="0" fontId="44" fillId="28" borderId="28" xfId="133" applyFont="1" applyFill="1" applyBorder="1" applyAlignment="1">
      <alignment horizontal="center" vertical="center"/>
    </xf>
    <xf numFmtId="0" fontId="44" fillId="28" borderId="25" xfId="133" applyFont="1" applyFill="1" applyBorder="1" applyAlignment="1">
      <alignment horizontal="center" vertical="center"/>
    </xf>
    <xf numFmtId="0" fontId="44" fillId="28" borderId="26" xfId="133" applyFont="1" applyFill="1" applyBorder="1" applyAlignment="1">
      <alignment horizontal="center" vertical="center"/>
    </xf>
    <xf numFmtId="0" fontId="44" fillId="28" borderId="31" xfId="133" applyFont="1" applyFill="1" applyBorder="1" applyAlignment="1">
      <alignment horizontal="center" vertical="center"/>
    </xf>
    <xf numFmtId="0" fontId="44" fillId="28" borderId="52" xfId="134" applyFont="1" applyFill="1" applyBorder="1" applyAlignment="1">
      <alignment horizontal="center" vertical="center" wrapText="1"/>
    </xf>
    <xf numFmtId="0" fontId="44" fillId="28" borderId="52" xfId="134" applyFont="1" applyFill="1" applyBorder="1" applyAlignment="1">
      <alignment horizontal="center" vertical="center"/>
    </xf>
    <xf numFmtId="0" fontId="44" fillId="28" borderId="16" xfId="133" applyFont="1" applyFill="1" applyBorder="1" applyAlignment="1">
      <alignment horizontal="center" vertical="center"/>
    </xf>
    <xf numFmtId="0" fontId="44" fillId="28" borderId="17" xfId="133" applyFont="1" applyFill="1" applyBorder="1" applyAlignment="1">
      <alignment horizontal="center" vertical="center"/>
    </xf>
    <xf numFmtId="0" fontId="44" fillId="28" borderId="14" xfId="133" applyFont="1" applyFill="1" applyBorder="1" applyAlignment="1">
      <alignment horizontal="center" vertical="center"/>
    </xf>
    <xf numFmtId="0" fontId="44" fillId="28" borderId="32" xfId="133" applyFont="1" applyFill="1" applyBorder="1" applyAlignment="1">
      <alignment horizontal="center" vertical="center"/>
    </xf>
    <xf numFmtId="0" fontId="44" fillId="28" borderId="19" xfId="133" applyFont="1" applyFill="1" applyBorder="1" applyAlignment="1">
      <alignment horizontal="center" vertical="center"/>
    </xf>
    <xf numFmtId="0" fontId="43" fillId="25" borderId="32" xfId="132" applyFont="1" applyFill="1" applyBorder="1" applyAlignment="1">
      <alignment wrapText="1"/>
    </xf>
    <xf numFmtId="16" fontId="44" fillId="0" borderId="24" xfId="0" applyNumberFormat="1" applyFont="1" applyBorder="1" applyAlignment="1">
      <alignment wrapText="1"/>
    </xf>
    <xf numFmtId="16" fontId="75" fillId="26" borderId="51" xfId="27" quotePrefix="1" applyNumberFormat="1" applyFont="1" applyFill="1" applyBorder="1" applyAlignment="1">
      <alignment horizontal="center"/>
    </xf>
    <xf numFmtId="16" fontId="61" fillId="26" borderId="38" xfId="27" applyNumberFormat="1" applyFont="1" applyFill="1" applyBorder="1" applyAlignment="1">
      <alignment horizontal="center"/>
    </xf>
    <xf numFmtId="16" fontId="63" fillId="25" borderId="39" xfId="24" quotePrefix="1" applyNumberFormat="1" applyFont="1" applyFill="1" applyBorder="1" applyAlignment="1">
      <alignment horizontal="center"/>
    </xf>
    <xf numFmtId="0" fontId="44" fillId="0" borderId="52" xfId="27" applyFont="1" applyFill="1" applyBorder="1" applyAlignment="1">
      <alignment horizontal="center" vertical="center"/>
    </xf>
    <xf numFmtId="0" fontId="75" fillId="26" borderId="52" xfId="27" applyFont="1" applyFill="1" applyBorder="1" applyAlignment="1">
      <alignment horizontal="center" vertical="center" wrapText="1"/>
    </xf>
    <xf numFmtId="0" fontId="75" fillId="26" borderId="52" xfId="27" applyFont="1" applyFill="1" applyBorder="1" applyAlignment="1">
      <alignment horizontal="center" vertical="center"/>
    </xf>
    <xf numFmtId="16" fontId="75" fillId="25" borderId="52" xfId="27" quotePrefix="1" applyNumberFormat="1" applyFont="1" applyFill="1" applyBorder="1" applyAlignment="1">
      <alignment horizontal="center" vertical="center"/>
    </xf>
    <xf numFmtId="16" fontId="74" fillId="25" borderId="54" xfId="24" applyNumberFormat="1" applyFont="1" applyFill="1" applyBorder="1" applyAlignment="1">
      <alignment horizontal="left" vertical="center"/>
    </xf>
    <xf numFmtId="16" fontId="44" fillId="25" borderId="25" xfId="24" applyNumberFormat="1" applyFont="1" applyFill="1" applyBorder="1" applyAlignment="1">
      <alignment horizontal="left" vertical="center" wrapText="1"/>
    </xf>
  </cellXfs>
  <cellStyles count="138">
    <cellStyle name="20% - 强调文字颜色 1" xfId="1" xr:uid="{00000000-0005-0000-0000-000000000000}"/>
    <cellStyle name="20% - 强调文字颜色 2" xfId="2" xr:uid="{00000000-0005-0000-0000-000001000000}"/>
    <cellStyle name="20% - 强调文字颜色 3" xfId="3" xr:uid="{00000000-0005-0000-0000-000002000000}"/>
    <cellStyle name="20% - 强调文字颜色 4" xfId="4" xr:uid="{00000000-0005-0000-0000-000003000000}"/>
    <cellStyle name="20% - 强调文字颜色 5" xfId="5" xr:uid="{00000000-0005-0000-0000-000004000000}"/>
    <cellStyle name="20% - 强调文字颜色 6" xfId="6" xr:uid="{00000000-0005-0000-0000-000005000000}"/>
    <cellStyle name="40% - 强调文字颜色 1" xfId="7" xr:uid="{00000000-0005-0000-0000-000006000000}"/>
    <cellStyle name="40% - 强调文字颜色 2" xfId="8" xr:uid="{00000000-0005-0000-0000-000007000000}"/>
    <cellStyle name="40% - 强调文字颜色 3" xfId="9" xr:uid="{00000000-0005-0000-0000-000008000000}"/>
    <cellStyle name="40% - 强调文字颜色 4" xfId="10" xr:uid="{00000000-0005-0000-0000-000009000000}"/>
    <cellStyle name="40% - 强调文字颜色 5" xfId="11" xr:uid="{00000000-0005-0000-0000-00000A000000}"/>
    <cellStyle name="40% - 强调文字颜色 6" xfId="12" xr:uid="{00000000-0005-0000-0000-00000B000000}"/>
    <cellStyle name="60% - 强调文字颜色 1" xfId="13" xr:uid="{00000000-0005-0000-0000-00000C000000}"/>
    <cellStyle name="60% - 强调文字颜色 2" xfId="14" xr:uid="{00000000-0005-0000-0000-00000D000000}"/>
    <cellStyle name="60% - 强调文字颜色 3" xfId="15" xr:uid="{00000000-0005-0000-0000-00000E000000}"/>
    <cellStyle name="60% - 强调文字颜色 4" xfId="16" xr:uid="{00000000-0005-0000-0000-00000F000000}"/>
    <cellStyle name="60% - 强调文字颜色 5" xfId="17" xr:uid="{00000000-0005-0000-0000-000010000000}"/>
    <cellStyle name="60% - 强调文字颜色 6" xfId="18" xr:uid="{00000000-0005-0000-0000-000011000000}"/>
    <cellStyle name="Comma 2" xfId="19" xr:uid="{00000000-0005-0000-0000-000012000000}"/>
    <cellStyle name="Hyperlink" xfId="20" builtinId="8"/>
    <cellStyle name="Normal" xfId="0" builtinId="0"/>
    <cellStyle name="Normal 2" xfId="21" xr:uid="{00000000-0005-0000-0000-000015000000}"/>
    <cellStyle name="Normal 2 2" xfId="22" xr:uid="{00000000-0005-0000-0000-000016000000}"/>
    <cellStyle name="Normal_EUROPE" xfId="23" xr:uid="{00000000-0005-0000-0000-000017000000}"/>
    <cellStyle name="Normal_EUROPE 2" xfId="134" xr:uid="{00000000-0005-0000-0000-000018000000}"/>
    <cellStyle name="Normal_MED" xfId="24" xr:uid="{00000000-0005-0000-0000-000019000000}"/>
    <cellStyle name="Normal_MED (1)" xfId="25" xr:uid="{00000000-0005-0000-0000-00001A000000}"/>
    <cellStyle name="Normal_MED 2" xfId="133" xr:uid="{00000000-0005-0000-0000-00001B000000}"/>
    <cellStyle name="Normal_PERSIAN GULF" xfId="137" xr:uid="{00000000-0005-0000-0000-00001C000000}"/>
    <cellStyle name="Normal_Persian Gulf via HKG" xfId="26" xr:uid="{00000000-0005-0000-0000-00001D000000}"/>
    <cellStyle name="Normal_Persian Gulf via HKG 2" xfId="135" xr:uid="{00000000-0005-0000-0000-00001E000000}"/>
    <cellStyle name="Normal_SOUTH AFRICA" xfId="27" xr:uid="{00000000-0005-0000-0000-00001F000000}"/>
    <cellStyle name="Normal_SOUTH AFRICA 2" xfId="132" xr:uid="{00000000-0005-0000-0000-000020000000}"/>
    <cellStyle name="Normal_US WC &amp; Canada" xfId="28" xr:uid="{00000000-0005-0000-0000-000021000000}"/>
    <cellStyle name="Normal_US WC &amp; Canada 2" xfId="136" xr:uid="{00000000-0005-0000-0000-000022000000}"/>
    <cellStyle name="normální 2" xfId="29" xr:uid="{00000000-0005-0000-0000-000023000000}"/>
    <cellStyle name="normální 2 2" xfId="30" xr:uid="{00000000-0005-0000-0000-000024000000}"/>
    <cellStyle name="normální 2_Xl0001353" xfId="31" xr:uid="{00000000-0005-0000-0000-000025000000}"/>
    <cellStyle name="normální_04Road" xfId="32" xr:uid="{00000000-0005-0000-0000-000026000000}"/>
    <cellStyle name="표준_LOOP 3 LR-2005(CEX)" xfId="33" xr:uid="{00000000-0005-0000-0000-000027000000}"/>
    <cellStyle name="一般_2008-10-28 Long Term Schedule CTS SVC" xfId="34" xr:uid="{00000000-0005-0000-0000-000028000000}"/>
    <cellStyle name="好" xfId="35" xr:uid="{00000000-0005-0000-0000-000029000000}"/>
    <cellStyle name="好_MED WB ARB 1st Quarter 2013" xfId="36" xr:uid="{00000000-0005-0000-0000-00002A000000}"/>
    <cellStyle name="好_MED WB ARB 1st Quarter 2015" xfId="37" xr:uid="{00000000-0005-0000-0000-00002B000000}"/>
    <cellStyle name="好_MED WB ARB 1st Quarter 2015v2" xfId="38" xr:uid="{00000000-0005-0000-0000-00002C000000}"/>
    <cellStyle name="好_MED WB ARB 2nd Quarter 2014" xfId="39" xr:uid="{00000000-0005-0000-0000-00002D000000}"/>
    <cellStyle name="好_MED WB ARB 2nd Quarter 2014V2" xfId="40" xr:uid="{00000000-0005-0000-0000-00002E000000}"/>
    <cellStyle name="好_MED WB ARB 3rd Quarter 2013" xfId="41" xr:uid="{00000000-0005-0000-0000-00002F000000}"/>
    <cellStyle name="好_MED WB ARB 4th Quarter 2013V1" xfId="42" xr:uid="{00000000-0005-0000-0000-000030000000}"/>
    <cellStyle name="好_NW EUR SVC Westbound RF Arbitraries 2nd Qtr 2014" xfId="43" xr:uid="{00000000-0005-0000-0000-000031000000}"/>
    <cellStyle name="好_NW EUR SVC Westbound RF Arbitraries 3rd Qtr 2013" xfId="44" xr:uid="{00000000-0005-0000-0000-000032000000}"/>
    <cellStyle name="好_NW EUR SVC Westbound RF Arbitraries 3rd Qtr 2014" xfId="45" xr:uid="{00000000-0005-0000-0000-000033000000}"/>
    <cellStyle name="好_NWE 2011 3rd qu WB ARB proposal" xfId="46" xr:uid="{00000000-0005-0000-0000-000034000000}"/>
    <cellStyle name="好_NWE 2011 4thQ WB ARB proposal" xfId="47" xr:uid="{00000000-0005-0000-0000-000035000000}"/>
    <cellStyle name="好_NWE WB ARB 1st Quarter 2013" xfId="48" xr:uid="{00000000-0005-0000-0000-000036000000}"/>
    <cellStyle name="好_NWE WB ARB 1st Quarter 2013V2" xfId="49" xr:uid="{00000000-0005-0000-0000-000037000000}"/>
    <cellStyle name="好_NWE WB ARB 1st Quarter 2014" xfId="50" xr:uid="{00000000-0005-0000-0000-000038000000}"/>
    <cellStyle name="好_NWE WB ARB 2nd Quarter 2012 proposals" xfId="51" xr:uid="{00000000-0005-0000-0000-000039000000}"/>
    <cellStyle name="好_NWE WB ARB 2nd Quarter 2013" xfId="52" xr:uid="{00000000-0005-0000-0000-00003A000000}"/>
    <cellStyle name="好_NWE WB ARB 2nd Quarter 2013 V1" xfId="53" xr:uid="{00000000-0005-0000-0000-00003B000000}"/>
    <cellStyle name="好_NWE WB ARB 2nd Quarter 2013 V4" xfId="54" xr:uid="{00000000-0005-0000-0000-00003C000000}"/>
    <cellStyle name="好_NWE WB ARB 2nd Quarter 2014(20140529-20140630)" xfId="55" xr:uid="{00000000-0005-0000-0000-00003D000000}"/>
    <cellStyle name="好_NWE WB ARB 2nd Quarter 2014v2" xfId="56" xr:uid="{00000000-0005-0000-0000-00003E000000}"/>
    <cellStyle name="好_NWE WB ARB 2nd Quarter 2014v3 (1)" xfId="57" xr:uid="{00000000-0005-0000-0000-00003F000000}"/>
    <cellStyle name="好_NWE WB ARB 3rd Quarter 2012" xfId="58" xr:uid="{00000000-0005-0000-0000-000040000000}"/>
    <cellStyle name="好_NWE WB ARB 3rd Quarter 2013" xfId="59" xr:uid="{00000000-0005-0000-0000-000041000000}"/>
    <cellStyle name="好_NWE WB ARB 3rd Quarter 2014" xfId="60" xr:uid="{00000000-0005-0000-0000-000042000000}"/>
    <cellStyle name="好_NWE WB ARB 4th Quarter 2012" xfId="61" xr:uid="{00000000-0005-0000-0000-000043000000}"/>
    <cellStyle name="好_NWE WB ARB 4th Quarter 2012 update" xfId="62" xr:uid="{00000000-0005-0000-0000-000044000000}"/>
    <cellStyle name="好_NWE WB ARB 4th Quarter 2013" xfId="63" xr:uid="{00000000-0005-0000-0000-000045000000}"/>
    <cellStyle name="好_NWE WB ARB 4th Quarter 2014" xfId="64" xr:uid="{00000000-0005-0000-0000-000046000000}"/>
    <cellStyle name="好_NWE WB ARB NOV 25-DEC 31 2011" xfId="65" xr:uid="{00000000-0005-0000-0000-000047000000}"/>
    <cellStyle name="好_NWE WB ARB Q1 2012" xfId="66" xr:uid="{00000000-0005-0000-0000-000048000000}"/>
    <cellStyle name="好_REVISED NWE WB ARB 3rd Quarter 2013" xfId="67" xr:uid="{00000000-0005-0000-0000-000049000000}"/>
    <cellStyle name="好_UPDATED NWE WB ARB 1st Quarter 2013" xfId="68" xr:uid="{00000000-0005-0000-0000-00004A000000}"/>
    <cellStyle name="差" xfId="69" xr:uid="{00000000-0005-0000-0000-00004B000000}"/>
    <cellStyle name="差_MED WB ARB 1st Quarter 2013" xfId="70" xr:uid="{00000000-0005-0000-0000-00004C000000}"/>
    <cellStyle name="差_MED WB ARB 1st Quarter 2015" xfId="71" xr:uid="{00000000-0005-0000-0000-00004D000000}"/>
    <cellStyle name="差_MED WB ARB 1st Quarter 2015v2" xfId="72" xr:uid="{00000000-0005-0000-0000-00004E000000}"/>
    <cellStyle name="差_MED WB ARB 2nd Quarter 2014" xfId="73" xr:uid="{00000000-0005-0000-0000-00004F000000}"/>
    <cellStyle name="差_MED WB ARB 2nd Quarter 2014V2" xfId="74" xr:uid="{00000000-0005-0000-0000-000050000000}"/>
    <cellStyle name="差_MED WB ARB 3rd Quarter 2013" xfId="75" xr:uid="{00000000-0005-0000-0000-000051000000}"/>
    <cellStyle name="差_MED WB ARB 4th Quarter 2013V1" xfId="76" xr:uid="{00000000-0005-0000-0000-000052000000}"/>
    <cellStyle name="差_NW EUR SVC Westbound RF Arbitraries 2nd Qtr 2014" xfId="77" xr:uid="{00000000-0005-0000-0000-000053000000}"/>
    <cellStyle name="差_NW EUR SVC Westbound RF Arbitraries 3rd Qtr 2013" xfId="78" xr:uid="{00000000-0005-0000-0000-000054000000}"/>
    <cellStyle name="差_NW EUR SVC Westbound RF Arbitraries 3rd Qtr 2014" xfId="79" xr:uid="{00000000-0005-0000-0000-000055000000}"/>
    <cellStyle name="差_NWE 2011 3rd qu WB ARB proposal" xfId="80" xr:uid="{00000000-0005-0000-0000-000056000000}"/>
    <cellStyle name="差_NWE 2011 4thQ WB ARB proposal" xfId="81" xr:uid="{00000000-0005-0000-0000-000057000000}"/>
    <cellStyle name="差_NWE WB ARB 1st Quarter 2013" xfId="82" xr:uid="{00000000-0005-0000-0000-000058000000}"/>
    <cellStyle name="差_NWE WB ARB 1st Quarter 2013V2" xfId="83" xr:uid="{00000000-0005-0000-0000-000059000000}"/>
    <cellStyle name="差_NWE WB ARB 1st Quarter 2014" xfId="84" xr:uid="{00000000-0005-0000-0000-00005A000000}"/>
    <cellStyle name="差_NWE WB ARB 2nd Quarter 2012 proposals" xfId="85" xr:uid="{00000000-0005-0000-0000-00005B000000}"/>
    <cellStyle name="差_NWE WB ARB 2nd Quarter 2013" xfId="86" xr:uid="{00000000-0005-0000-0000-00005C000000}"/>
    <cellStyle name="差_NWE WB ARB 2nd Quarter 2013 V1" xfId="87" xr:uid="{00000000-0005-0000-0000-00005D000000}"/>
    <cellStyle name="差_NWE WB ARB 2nd Quarter 2013 V4" xfId="88" xr:uid="{00000000-0005-0000-0000-00005E000000}"/>
    <cellStyle name="差_NWE WB ARB 2nd Quarter 2014(20140529-20140630)" xfId="89" xr:uid="{00000000-0005-0000-0000-00005F000000}"/>
    <cellStyle name="差_NWE WB ARB 2nd Quarter 2014v2" xfId="90" xr:uid="{00000000-0005-0000-0000-000060000000}"/>
    <cellStyle name="差_NWE WB ARB 2nd Quarter 2014v3 (1)" xfId="91" xr:uid="{00000000-0005-0000-0000-000061000000}"/>
    <cellStyle name="差_NWE WB ARB 3rd Quarter 2012" xfId="92" xr:uid="{00000000-0005-0000-0000-000062000000}"/>
    <cellStyle name="差_NWE WB ARB 3rd Quarter 2013" xfId="93" xr:uid="{00000000-0005-0000-0000-000063000000}"/>
    <cellStyle name="差_NWE WB ARB 3rd Quarter 2014" xfId="94" xr:uid="{00000000-0005-0000-0000-000064000000}"/>
    <cellStyle name="差_NWE WB ARB 4th Quarter 2012" xfId="95" xr:uid="{00000000-0005-0000-0000-000065000000}"/>
    <cellStyle name="差_NWE WB ARB 4th Quarter 2012 update" xfId="96" xr:uid="{00000000-0005-0000-0000-000066000000}"/>
    <cellStyle name="差_NWE WB ARB 4th Quarter 2013" xfId="97" xr:uid="{00000000-0005-0000-0000-000067000000}"/>
    <cellStyle name="差_NWE WB ARB 4th Quarter 2014" xfId="98" xr:uid="{00000000-0005-0000-0000-000068000000}"/>
    <cellStyle name="差_NWE WB ARB NOV 25-DEC 31 2011" xfId="99" xr:uid="{00000000-0005-0000-0000-000069000000}"/>
    <cellStyle name="差_NWE WB ARB Q1 2012" xfId="100" xr:uid="{00000000-0005-0000-0000-00006A000000}"/>
    <cellStyle name="差_REVISED NWE WB ARB 3rd Quarter 2013" xfId="101" xr:uid="{00000000-0005-0000-0000-00006B000000}"/>
    <cellStyle name="差_UPDATED NWE WB ARB 1st Quarter 2013" xfId="102" xr:uid="{00000000-0005-0000-0000-00006C000000}"/>
    <cellStyle name="常规 2" xfId="103" xr:uid="{00000000-0005-0000-0000-00006D000000}"/>
    <cellStyle name="常规 2 2" xfId="104" xr:uid="{00000000-0005-0000-0000-00006E000000}"/>
    <cellStyle name="常规 2_Xl0001226" xfId="105" xr:uid="{00000000-0005-0000-0000-00006F000000}"/>
    <cellStyle name="常规 3" xfId="106" xr:uid="{00000000-0005-0000-0000-000070000000}"/>
    <cellStyle name="常规 3 2 2 2" xfId="107" xr:uid="{00000000-0005-0000-0000-000071000000}"/>
    <cellStyle name="常规 4" xfId="108" xr:uid="{00000000-0005-0000-0000-000072000000}"/>
    <cellStyle name="常规_AEN LTS(20071031) " xfId="109" xr:uid="{00000000-0005-0000-0000-000073000000}"/>
    <cellStyle name="强调文字颜色 1" xfId="110" xr:uid="{00000000-0005-0000-0000-000074000000}"/>
    <cellStyle name="强调文字颜色 2" xfId="111" xr:uid="{00000000-0005-0000-0000-000075000000}"/>
    <cellStyle name="强调文字颜色 3" xfId="112" xr:uid="{00000000-0005-0000-0000-000076000000}"/>
    <cellStyle name="强调文字颜色 4" xfId="113" xr:uid="{00000000-0005-0000-0000-000077000000}"/>
    <cellStyle name="强调文字颜色 5" xfId="114" xr:uid="{00000000-0005-0000-0000-000078000000}"/>
    <cellStyle name="强调文字颜色 6" xfId="115" xr:uid="{00000000-0005-0000-0000-000079000000}"/>
    <cellStyle name="标题" xfId="116" xr:uid="{00000000-0005-0000-0000-00007A000000}"/>
    <cellStyle name="标题 1" xfId="117" xr:uid="{00000000-0005-0000-0000-00007B000000}"/>
    <cellStyle name="标题 2" xfId="118" xr:uid="{00000000-0005-0000-0000-00007C000000}"/>
    <cellStyle name="标题 3" xfId="119" xr:uid="{00000000-0005-0000-0000-00007D000000}"/>
    <cellStyle name="标题 4" xfId="120" xr:uid="{00000000-0005-0000-0000-00007E000000}"/>
    <cellStyle name="标题_MED WB ARB 1st Quarter 2013" xfId="121" xr:uid="{00000000-0005-0000-0000-00007F000000}"/>
    <cellStyle name="检查单元格" xfId="122" xr:uid="{00000000-0005-0000-0000-000080000000}"/>
    <cellStyle name="汇总" xfId="123" xr:uid="{00000000-0005-0000-0000-000081000000}"/>
    <cellStyle name="注释" xfId="124" xr:uid="{00000000-0005-0000-0000-000082000000}"/>
    <cellStyle name="解释性文本" xfId="125" xr:uid="{00000000-0005-0000-0000-000083000000}"/>
    <cellStyle name="警告文本" xfId="126" xr:uid="{00000000-0005-0000-0000-000084000000}"/>
    <cellStyle name="计算" xfId="127" xr:uid="{00000000-0005-0000-0000-000085000000}"/>
    <cellStyle name="输入" xfId="128" xr:uid="{00000000-0005-0000-0000-000086000000}"/>
    <cellStyle name="输出" xfId="129" xr:uid="{00000000-0005-0000-0000-000087000000}"/>
    <cellStyle name="适中" xfId="130" xr:uid="{00000000-0005-0000-0000-000088000000}"/>
    <cellStyle name="链接单元格" xfId="131" xr:uid="{00000000-0005-0000-0000-000089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CC0066"/>
      <color rgb="FFFF0066"/>
      <color rgb="FF99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66675</xdr:rowOff>
    </xdr:from>
    <xdr:to>
      <xdr:col>1</xdr:col>
      <xdr:colOff>228600</xdr:colOff>
      <xdr:row>2</xdr:row>
      <xdr:rowOff>142875</xdr:rowOff>
    </xdr:to>
    <xdr:pic>
      <xdr:nvPicPr>
        <xdr:cNvPr id="1225177" name="Picture 1252" descr="Inline image">
          <a:extLst>
            <a:ext uri="{FF2B5EF4-FFF2-40B4-BE49-F238E27FC236}">
              <a16:creationId xmlns:a16="http://schemas.microsoft.com/office/drawing/2014/main" id="{00000000-0008-0000-0000-0000D9B1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3239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0</xdr:rowOff>
    </xdr:from>
    <xdr:to>
      <xdr:col>0</xdr:col>
      <xdr:colOff>1107281</xdr:colOff>
      <xdr:row>4</xdr:row>
      <xdr:rowOff>23813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5"/>
          <a:ext cx="1012031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169068</xdr:colOff>
      <xdr:row>0</xdr:row>
      <xdr:rowOff>52387</xdr:rowOff>
    </xdr:from>
    <xdr:to>
      <xdr:col>0</xdr:col>
      <xdr:colOff>1238249</xdr:colOff>
      <xdr:row>4</xdr:row>
      <xdr:rowOff>130968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8" y="52387"/>
          <a:ext cx="1069181" cy="9929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169069</xdr:colOff>
      <xdr:row>0</xdr:row>
      <xdr:rowOff>52387</xdr:rowOff>
    </xdr:from>
    <xdr:to>
      <xdr:col>0</xdr:col>
      <xdr:colOff>1000125</xdr:colOff>
      <xdr:row>4</xdr:row>
      <xdr:rowOff>130968</xdr:rowOff>
    </xdr:to>
    <xdr:pic>
      <xdr:nvPicPr>
        <xdr:cNvPr id="1232107" name="Picture 1252" descr="Inline image">
          <a:extLst>
            <a:ext uri="{FF2B5EF4-FFF2-40B4-BE49-F238E27FC236}">
              <a16:creationId xmlns:a16="http://schemas.microsoft.com/office/drawing/2014/main" id="{00000000-0008-0000-0200-0000EBCC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9069" y="52387"/>
          <a:ext cx="831056" cy="8405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0</xdr:row>
      <xdr:rowOff>0</xdr:rowOff>
    </xdr:from>
    <xdr:to>
      <xdr:col>0</xdr:col>
      <xdr:colOff>1047751</xdr:colOff>
      <xdr:row>3</xdr:row>
      <xdr:rowOff>142875</xdr:rowOff>
    </xdr:to>
    <xdr:pic>
      <xdr:nvPicPr>
        <xdr:cNvPr id="1232973" name="Picture 1252" descr="Inline image">
          <a:extLst>
            <a:ext uri="{FF2B5EF4-FFF2-40B4-BE49-F238E27FC236}">
              <a16:creationId xmlns:a16="http://schemas.microsoft.com/office/drawing/2014/main" id="{00000000-0008-0000-0300-00004DD0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11907"/>
          <a:ext cx="990600" cy="8810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1012031</xdr:colOff>
      <xdr:row>4</xdr:row>
      <xdr:rowOff>142875</xdr:rowOff>
    </xdr:to>
    <xdr:pic>
      <xdr:nvPicPr>
        <xdr:cNvPr id="1228175" name="Picture 1252" descr="Inline image">
          <a:extLst>
            <a:ext uri="{FF2B5EF4-FFF2-40B4-BE49-F238E27FC236}">
              <a16:creationId xmlns:a16="http://schemas.microsoft.com/office/drawing/2014/main" id="{00000000-0008-0000-0400-00008FBD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954881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</xdr:rowOff>
    </xdr:from>
    <xdr:to>
      <xdr:col>0</xdr:col>
      <xdr:colOff>1166812</xdr:colOff>
      <xdr:row>4</xdr:row>
      <xdr:rowOff>166687</xdr:rowOff>
    </xdr:to>
    <xdr:pic>
      <xdr:nvPicPr>
        <xdr:cNvPr id="1231142" name="Picture 1252" descr="Inline image">
          <a:extLst>
            <a:ext uri="{FF2B5EF4-FFF2-40B4-BE49-F238E27FC236}">
              <a16:creationId xmlns:a16="http://schemas.microsoft.com/office/drawing/2014/main" id="{00000000-0008-0000-0500-000026C91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1109662" cy="1062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35718</xdr:rowOff>
    </xdr:from>
    <xdr:to>
      <xdr:col>0</xdr:col>
      <xdr:colOff>1023937</xdr:colOff>
      <xdr:row>4</xdr:row>
      <xdr:rowOff>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718"/>
          <a:ext cx="1023937" cy="8334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92869</xdr:colOff>
      <xdr:row>0</xdr:row>
      <xdr:rowOff>0</xdr:rowOff>
    </xdr:from>
    <xdr:to>
      <xdr:col>0</xdr:col>
      <xdr:colOff>1095375</xdr:colOff>
      <xdr:row>4</xdr:row>
      <xdr:rowOff>154780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69" y="0"/>
          <a:ext cx="1002506" cy="91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0</xdr:col>
      <xdr:colOff>1143001</xdr:colOff>
      <xdr:row>3</xdr:row>
      <xdr:rowOff>107156</xdr:rowOff>
    </xdr:to>
    <xdr:pic>
      <xdr:nvPicPr>
        <xdr:cNvPr id="2" name="Picture 1252" descr="Inline imag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57150"/>
          <a:ext cx="10668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0"/>
  <sheetViews>
    <sheetView showGridLines="0" zoomScale="80" zoomScaleNormal="80" zoomScaleSheetLayoutView="100" workbookViewId="0">
      <selection activeCell="E9" sqref="E9"/>
    </sheetView>
  </sheetViews>
  <sheetFormatPr defaultColWidth="9" defaultRowHeight="18"/>
  <cols>
    <col min="1" max="1" width="16.77734375" style="50" customWidth="1"/>
    <col min="2" max="2" width="12.21875" style="22" customWidth="1"/>
    <col min="3" max="5" width="9" style="22"/>
    <col min="6" max="6" width="20.21875" style="22" customWidth="1"/>
    <col min="7" max="7" width="11.88671875" style="22" customWidth="1"/>
    <col min="8" max="10" width="9" style="22"/>
    <col min="11" max="11" width="24.109375" style="22" customWidth="1"/>
    <col min="12" max="12" width="0" style="22" hidden="1" customWidth="1"/>
    <col min="13" max="16384" width="9" style="22"/>
  </cols>
  <sheetData>
    <row r="1" spans="1:17" s="4" customFormat="1">
      <c r="A1" s="49"/>
      <c r="B1" s="16"/>
      <c r="C1" s="17"/>
      <c r="D1" s="16"/>
      <c r="E1" s="16"/>
      <c r="K1" s="18"/>
    </row>
    <row r="2" spans="1:17" s="4" customFormat="1" ht="48.75" customHeight="1">
      <c r="A2" s="697" t="s">
        <v>0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  <c r="M2" s="697"/>
    </row>
    <row r="3" spans="1:17" s="4" customFormat="1">
      <c r="A3" s="696"/>
      <c r="B3" s="696"/>
      <c r="C3" s="696"/>
      <c r="D3" s="696"/>
      <c r="E3" s="696"/>
      <c r="F3" s="696"/>
      <c r="G3" s="696"/>
      <c r="H3" s="696"/>
      <c r="I3" s="696"/>
      <c r="J3" s="696"/>
      <c r="K3" s="696"/>
      <c r="L3" s="696"/>
      <c r="M3" s="696"/>
    </row>
    <row r="4" spans="1:17" s="4" customFormat="1" ht="33.75" customHeight="1">
      <c r="A4" s="23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6" spans="1:17" ht="21" customHeight="1">
      <c r="B6" s="20"/>
      <c r="C6" s="20"/>
      <c r="D6" s="21"/>
      <c r="E6" s="21"/>
      <c r="H6" s="20"/>
      <c r="I6" s="20"/>
      <c r="J6" s="21"/>
      <c r="K6" s="21"/>
    </row>
    <row r="7" spans="1:17" ht="21" customHeight="1">
      <c r="B7" s="23" t="s">
        <v>108</v>
      </c>
      <c r="C7" s="20"/>
      <c r="D7" s="21"/>
      <c r="E7" s="21"/>
      <c r="H7" s="20"/>
      <c r="I7" s="20"/>
      <c r="J7" s="21"/>
      <c r="K7" s="21"/>
    </row>
    <row r="8" spans="1:17" ht="21" customHeight="1">
      <c r="A8" s="50" t="s">
        <v>1</v>
      </c>
      <c r="B8" s="237" t="s">
        <v>2</v>
      </c>
      <c r="C8" s="20"/>
      <c r="D8" s="21"/>
      <c r="E8" s="21"/>
      <c r="G8" s="43"/>
      <c r="H8" s="20"/>
      <c r="I8" s="20"/>
      <c r="J8" s="21"/>
      <c r="K8" s="21"/>
      <c r="Q8" s="24"/>
    </row>
    <row r="9" spans="1:17" ht="21" customHeight="1">
      <c r="A9" s="50" t="s">
        <v>1</v>
      </c>
      <c r="B9" s="237" t="s">
        <v>111</v>
      </c>
      <c r="C9" s="20"/>
      <c r="D9" s="21"/>
      <c r="E9" s="21"/>
      <c r="G9" s="43"/>
      <c r="H9" s="20"/>
      <c r="I9" s="20"/>
      <c r="J9" s="21"/>
      <c r="K9" s="21"/>
    </row>
    <row r="10" spans="1:17" ht="21" customHeight="1">
      <c r="A10" s="50" t="s">
        <v>1</v>
      </c>
      <c r="B10" s="237" t="s">
        <v>3</v>
      </c>
      <c r="C10" s="20"/>
      <c r="D10" s="21"/>
      <c r="E10" s="21"/>
      <c r="G10" s="43"/>
      <c r="H10" s="20"/>
      <c r="I10" s="20"/>
      <c r="J10" s="21"/>
      <c r="K10" s="21"/>
    </row>
    <row r="11" spans="1:17" ht="21" customHeight="1">
      <c r="A11" s="50" t="s">
        <v>1</v>
      </c>
      <c r="B11" s="237" t="s">
        <v>4</v>
      </c>
      <c r="C11" s="20"/>
      <c r="D11" s="21"/>
      <c r="E11" s="21"/>
      <c r="G11" s="43"/>
      <c r="H11" s="20"/>
      <c r="I11" s="20"/>
      <c r="J11" s="21"/>
      <c r="K11" s="21"/>
    </row>
    <row r="12" spans="1:17" ht="21" customHeight="1">
      <c r="A12" s="50" t="s">
        <v>1</v>
      </c>
      <c r="B12" s="237" t="s">
        <v>6</v>
      </c>
      <c r="G12" s="43"/>
      <c r="H12" s="20"/>
      <c r="I12" s="20"/>
      <c r="J12" s="21"/>
      <c r="K12" s="21"/>
    </row>
    <row r="13" spans="1:17" ht="21" customHeight="1">
      <c r="A13" s="50" t="s">
        <v>1</v>
      </c>
      <c r="B13" s="237" t="s">
        <v>5</v>
      </c>
      <c r="C13" s="20"/>
      <c r="D13" s="21"/>
      <c r="E13" s="21"/>
      <c r="G13" s="43"/>
      <c r="H13" s="20"/>
      <c r="I13" s="20"/>
      <c r="J13" s="21"/>
      <c r="K13" s="21"/>
    </row>
    <row r="14" spans="1:17" ht="21" customHeight="1">
      <c r="A14" s="50" t="s">
        <v>1</v>
      </c>
      <c r="B14" s="237" t="s">
        <v>7</v>
      </c>
      <c r="G14" s="43"/>
      <c r="H14" s="20"/>
      <c r="I14" s="20"/>
      <c r="J14" s="21"/>
      <c r="K14" s="21"/>
    </row>
    <row r="15" spans="1:17" ht="21" customHeight="1">
      <c r="A15" s="50" t="s">
        <v>1</v>
      </c>
      <c r="B15" s="237" t="s">
        <v>114</v>
      </c>
      <c r="G15" s="43"/>
      <c r="H15" s="20"/>
      <c r="I15" s="20"/>
      <c r="J15" s="21"/>
      <c r="K15" s="21"/>
    </row>
    <row r="17" spans="1:13" ht="21" customHeight="1">
      <c r="B17" s="20"/>
      <c r="C17" s="20"/>
      <c r="D17" s="21"/>
      <c r="E17" s="21"/>
      <c r="G17" s="43"/>
      <c r="H17" s="20"/>
      <c r="I17" s="20"/>
      <c r="J17" s="21"/>
      <c r="K17" s="21"/>
    </row>
    <row r="18" spans="1:13" s="9" customFormat="1" ht="18.75" customHeight="1">
      <c r="A18" s="51" t="s">
        <v>8</v>
      </c>
      <c r="B18" s="25"/>
      <c r="C18" s="44"/>
      <c r="D18" s="32"/>
      <c r="E18" s="45"/>
      <c r="F18" s="32"/>
      <c r="G18" s="6"/>
      <c r="H18" s="26"/>
      <c r="I18" s="27"/>
      <c r="J18" s="28"/>
      <c r="K18" s="29"/>
      <c r="L18" s="28"/>
      <c r="M18" s="28"/>
    </row>
    <row r="19" spans="1:13" s="9" customFormat="1" ht="18.75" customHeight="1">
      <c r="A19" s="52" t="s">
        <v>0</v>
      </c>
      <c r="B19" s="25"/>
      <c r="C19" s="44"/>
      <c r="D19" s="32"/>
      <c r="E19" s="45"/>
      <c r="F19" s="32"/>
      <c r="G19" s="6"/>
      <c r="H19" s="26"/>
      <c r="I19" s="27"/>
      <c r="J19" s="28"/>
      <c r="K19" s="29"/>
      <c r="L19" s="28"/>
      <c r="M19" s="28"/>
    </row>
    <row r="20" spans="1:13" s="9" customFormat="1" ht="18" customHeight="1">
      <c r="A20" s="53" t="s">
        <v>9</v>
      </c>
      <c r="B20" s="30"/>
      <c r="C20" s="31"/>
      <c r="D20" s="26"/>
      <c r="E20" s="4"/>
      <c r="F20" s="32"/>
      <c r="G20" s="6"/>
      <c r="H20" s="33"/>
      <c r="I20" s="34"/>
      <c r="J20" s="34"/>
      <c r="L20" s="35"/>
      <c r="M20" s="27"/>
    </row>
    <row r="21" spans="1:13" s="9" customFormat="1">
      <c r="A21" s="53" t="s">
        <v>10</v>
      </c>
      <c r="B21" s="11"/>
      <c r="C21" s="4"/>
      <c r="D21" s="5"/>
      <c r="E21" s="6"/>
      <c r="F21" s="7"/>
      <c r="G21" s="8"/>
      <c r="I21" s="8"/>
      <c r="J21" s="10"/>
      <c r="K21" s="10"/>
      <c r="L21" s="27"/>
      <c r="M21" s="27"/>
    </row>
    <row r="22" spans="1:13" s="9" customFormat="1">
      <c r="A22" s="53" t="s">
        <v>11</v>
      </c>
      <c r="B22" s="11"/>
      <c r="C22" s="4"/>
      <c r="D22" s="11"/>
      <c r="E22" s="6"/>
      <c r="F22" s="10"/>
      <c r="G22" s="10"/>
      <c r="I22" s="10"/>
      <c r="J22" s="10"/>
      <c r="K22" s="10"/>
      <c r="L22" s="27"/>
      <c r="M22" s="27"/>
    </row>
    <row r="23" spans="1:13" s="9" customFormat="1">
      <c r="A23" s="54"/>
      <c r="B23" s="11"/>
      <c r="C23" s="4"/>
      <c r="D23" s="11"/>
      <c r="E23" s="6"/>
      <c r="F23" s="10"/>
      <c r="G23" s="10"/>
      <c r="I23" s="10"/>
      <c r="J23" s="10"/>
      <c r="K23" s="10"/>
      <c r="L23" s="27"/>
      <c r="M23" s="27"/>
    </row>
    <row r="24" spans="1:13" s="4" customFormat="1">
      <c r="A24" s="54"/>
      <c r="B24" s="11"/>
      <c r="D24" s="11"/>
      <c r="E24" s="6"/>
      <c r="F24" s="10"/>
      <c r="G24" s="10"/>
      <c r="I24" s="10"/>
      <c r="J24" s="10"/>
      <c r="K24" s="10"/>
      <c r="L24" s="36"/>
    </row>
    <row r="25" spans="1:13" s="4" customFormat="1">
      <c r="A25" s="55"/>
      <c r="B25" s="46"/>
      <c r="D25" s="11"/>
      <c r="F25" s="5"/>
      <c r="G25" s="6"/>
      <c r="H25" s="10"/>
      <c r="I25" s="10"/>
      <c r="J25" s="27"/>
      <c r="L25" s="36"/>
    </row>
    <row r="26" spans="1:13" s="4" customFormat="1">
      <c r="A26" s="49"/>
      <c r="B26" s="47"/>
      <c r="C26" s="37"/>
      <c r="D26" s="38"/>
      <c r="E26" s="38"/>
      <c r="F26" s="38"/>
      <c r="G26" s="38"/>
      <c r="H26" s="37"/>
      <c r="I26" s="37"/>
      <c r="K26" s="38"/>
      <c r="L26" s="18"/>
    </row>
    <row r="27" spans="1:13" s="4" customFormat="1">
      <c r="A27" s="47"/>
      <c r="B27" s="39"/>
      <c r="C27" s="12"/>
      <c r="D27" s="39"/>
      <c r="E27" s="12"/>
      <c r="F27" s="12"/>
      <c r="G27" s="40"/>
      <c r="H27" s="37"/>
      <c r="I27" s="38"/>
    </row>
    <row r="28" spans="1:13">
      <c r="B28" s="13"/>
      <c r="C28" s="13"/>
      <c r="D28" s="14"/>
      <c r="E28" s="42"/>
      <c r="F28" s="13"/>
      <c r="G28" s="48"/>
    </row>
    <row r="30" spans="1:13">
      <c r="B30" s="41"/>
      <c r="C30" s="14"/>
      <c r="D30" s="15"/>
      <c r="E30" s="42"/>
      <c r="F30" s="15"/>
      <c r="G30" s="15"/>
    </row>
  </sheetData>
  <mergeCells count="2">
    <mergeCell ref="A3:M3"/>
    <mergeCell ref="A2:M2"/>
  </mergeCells>
  <phoneticPr fontId="3" type="noConversion"/>
  <hyperlinks>
    <hyperlink ref="B14" location="'EAST AFRICA via SIN'!A1" display="EAST AFRICA (MOMBASA, DAR ES SALAAM)" xr:uid="{00000000-0004-0000-0000-000000000000}"/>
    <hyperlink ref="B12" location="'S.AFRICA via SIN'!A1" display="SOUTH AFRICA (DURBAN, CAPE TOWN)" xr:uid="{00000000-0004-0000-0000-000001000000}"/>
    <hyperlink ref="B13" location="'S.AMERICA via SIN'!A1" display="SOUTH AMERICA via SINGAPORE  (SANTOS,MONTEVIDEO,BUENOS AIRES , RIO DE JANEIRO, NAGEGANTES, PARANAGUA)" xr:uid="{00000000-0004-0000-0000-000002000000}"/>
    <hyperlink ref="B9" location="'COLON via TAO'!A1" display="COLON CONTAINER TERMINAL via QINGDAO" xr:uid="{00000000-0004-0000-0000-000003000000}"/>
    <hyperlink ref="B11" location="'Panama+Caribbean via TAO'!A1" display="PANAMA &amp; CARIBBEAN - ENSENADA, MANZANILLO(MEXICO/PANAMA), CARTAGENA, KINGSTON, CAUCEDO, PORT OF SPAIN via TAO" xr:uid="{00000000-0004-0000-0000-000004000000}"/>
    <hyperlink ref="B8" location="'WCSA via NGB'!A1" display="WCSA - (MANZANILLO, LAZARO CARDENAS, PUERTO QUETZAL, BUENAVENTURA, GUAYAQUIL, CALLAO, SAN ANTONIO via NINGBO)" xr:uid="{00000000-0004-0000-0000-000005000000}"/>
    <hyperlink ref="B10" location="'WCSA via TAO'!A1" display="WCSA - ENSENADA, MANZANILLO (MEXICO), CALLAO, SAN ANTONIO via QINGDAO" xr:uid="{00000000-0004-0000-0000-000006000000}"/>
    <hyperlink ref="B15" location="'WEST AFRICA via PKL'!A1" display="WEST AFRICA via PKL (APAPA, TEMA, LOME, ABIDJAN, COTONOU, ONNE)" xr:uid="{00000000-0004-0000-0000-000007000000}"/>
  </hyperlinks>
  <printOptions horizontalCentered="1"/>
  <pageMargins left="0.15" right="0.15" top="0.27" bottom="0.25" header="0.24" footer="0.19"/>
  <pageSetup paperSize="9" scale="77" orientation="landscape" horizontalDpi="204" verticalDpi="196" r:id="rId1"/>
  <headerFooter alignWithMargins="0">
    <oddHeader xml:space="preserve">&amp;L
&amp;R
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O19"/>
  <sheetViews>
    <sheetView showGridLines="0" zoomScale="80" zoomScaleNormal="80" zoomScaleSheetLayoutView="70" workbookViewId="0">
      <selection activeCell="M19" sqref="M19"/>
    </sheetView>
  </sheetViews>
  <sheetFormatPr defaultColWidth="8" defaultRowHeight="14.25"/>
  <cols>
    <col min="1" max="1" width="19.33203125" style="171" customWidth="1"/>
    <col min="2" max="2" width="7.88671875" style="177" customWidth="1"/>
    <col min="3" max="3" width="11.21875" style="173" customWidth="1"/>
    <col min="4" max="4" width="7.21875" style="171" customWidth="1"/>
    <col min="5" max="5" width="24.21875" style="171" bestFit="1" customWidth="1"/>
    <col min="6" max="6" width="11.77734375" style="177" customWidth="1"/>
    <col min="7" max="7" width="18.21875" style="171" bestFit="1" customWidth="1"/>
    <col min="8" max="8" width="12.21875" style="171" customWidth="1"/>
    <col min="9" max="10" width="11.109375" style="171" customWidth="1"/>
    <col min="11" max="11" width="7" style="171" bestFit="1" customWidth="1"/>
    <col min="12" max="14" width="10.33203125" style="173" customWidth="1"/>
    <col min="15" max="15" width="10.33203125" style="171" customWidth="1"/>
    <col min="16" max="16" width="15.44140625" style="171" bestFit="1" customWidth="1"/>
    <col min="17" max="16384" width="8" style="171"/>
  </cols>
  <sheetData>
    <row r="1" spans="1:15" ht="18">
      <c r="B1" s="772" t="s">
        <v>0</v>
      </c>
      <c r="C1" s="772"/>
      <c r="D1" s="772"/>
      <c r="E1" s="772"/>
      <c r="F1" s="772"/>
      <c r="G1" s="772"/>
      <c r="H1" s="772"/>
      <c r="I1" s="772"/>
      <c r="J1" s="772"/>
      <c r="K1" s="338"/>
      <c r="L1" s="338"/>
      <c r="M1" s="338"/>
      <c r="N1" s="338"/>
      <c r="O1" s="338"/>
    </row>
    <row r="2" spans="1:15" ht="18">
      <c r="B2" s="773" t="s">
        <v>85</v>
      </c>
      <c r="C2" s="773"/>
      <c r="D2" s="773"/>
      <c r="E2" s="773"/>
      <c r="F2" s="773"/>
      <c r="G2" s="773"/>
      <c r="H2" s="773"/>
      <c r="I2" s="773"/>
      <c r="J2" s="773"/>
      <c r="K2" s="339"/>
      <c r="L2" s="339"/>
      <c r="M2" s="339"/>
      <c r="N2" s="339"/>
      <c r="O2" s="339"/>
    </row>
    <row r="3" spans="1:15">
      <c r="E3" s="172"/>
      <c r="F3" s="341"/>
    </row>
    <row r="5" spans="1:15" ht="15">
      <c r="A5" s="239"/>
    </row>
    <row r="6" spans="1:15" ht="15">
      <c r="A6" s="239" t="s">
        <v>14</v>
      </c>
      <c r="B6" s="232"/>
      <c r="C6" s="343"/>
      <c r="D6" s="174"/>
      <c r="E6" s="174"/>
      <c r="F6" s="232"/>
      <c r="G6" s="174"/>
      <c r="H6" s="175"/>
      <c r="M6" s="175"/>
      <c r="N6" s="176"/>
    </row>
    <row r="7" spans="1:15" ht="18" customHeight="1">
      <c r="A7" s="778" t="s">
        <v>94</v>
      </c>
      <c r="B7" s="779"/>
      <c r="C7" s="657" t="s">
        <v>17</v>
      </c>
      <c r="D7" s="317" t="s">
        <v>18</v>
      </c>
      <c r="E7" s="780" t="s">
        <v>19</v>
      </c>
      <c r="F7" s="781"/>
      <c r="G7" s="457" t="s">
        <v>95</v>
      </c>
      <c r="H7" s="782" t="s">
        <v>18</v>
      </c>
      <c r="I7" s="782"/>
      <c r="J7" s="782"/>
      <c r="K7" s="223"/>
      <c r="L7" s="223"/>
      <c r="M7" s="223"/>
      <c r="N7" s="223"/>
      <c r="O7" s="223"/>
    </row>
    <row r="8" spans="1:15" ht="18" customHeight="1">
      <c r="A8" s="779"/>
      <c r="B8" s="779"/>
      <c r="C8" s="657" t="s">
        <v>21</v>
      </c>
      <c r="D8" s="346" t="s">
        <v>96</v>
      </c>
      <c r="E8" s="783" t="s">
        <v>86</v>
      </c>
      <c r="F8" s="784"/>
      <c r="G8" s="347" t="s">
        <v>18</v>
      </c>
      <c r="H8" s="348" t="s">
        <v>87</v>
      </c>
      <c r="I8" s="348" t="s">
        <v>88</v>
      </c>
      <c r="J8" s="331" t="s">
        <v>97</v>
      </c>
      <c r="K8" s="218"/>
      <c r="L8" s="224"/>
      <c r="M8" s="224"/>
      <c r="N8" s="224"/>
      <c r="O8" s="224"/>
    </row>
    <row r="9" spans="1:15" ht="18" customHeight="1">
      <c r="A9" s="673" t="s">
        <v>134</v>
      </c>
      <c r="B9" s="674" t="s">
        <v>174</v>
      </c>
      <c r="C9" s="672">
        <f>'EAST AFRICA via SIN'!C11</f>
        <v>44352</v>
      </c>
      <c r="D9" s="358">
        <f>C9+4</f>
        <v>44356</v>
      </c>
      <c r="E9" s="601" t="s">
        <v>206</v>
      </c>
      <c r="F9" s="360" t="s">
        <v>207</v>
      </c>
      <c r="G9" s="477">
        <v>44371</v>
      </c>
      <c r="H9" s="477">
        <f>+I9+3</f>
        <v>44401</v>
      </c>
      <c r="I9" s="477">
        <f>+J9+3</f>
        <v>44398</v>
      </c>
      <c r="J9" s="477">
        <v>44395</v>
      </c>
      <c r="K9" s="345" t="s">
        <v>107</v>
      </c>
      <c r="L9"/>
      <c r="M9"/>
      <c r="N9" s="221"/>
      <c r="O9" s="222"/>
    </row>
    <row r="10" spans="1:15" ht="18" customHeight="1">
      <c r="A10" s="673" t="s">
        <v>135</v>
      </c>
      <c r="B10" s="674" t="s">
        <v>175</v>
      </c>
      <c r="C10" s="672">
        <f t="shared" ref="C10:C12" si="0">C9+7</f>
        <v>44359</v>
      </c>
      <c r="D10" s="358">
        <f>C10+4</f>
        <v>44363</v>
      </c>
      <c r="E10" s="359" t="s">
        <v>231</v>
      </c>
      <c r="F10" s="603" t="s">
        <v>209</v>
      </c>
      <c r="G10" s="477">
        <f t="shared" ref="G10:G11" si="1">G9+7</f>
        <v>44378</v>
      </c>
      <c r="H10" s="477">
        <f>+I10+3</f>
        <v>44408</v>
      </c>
      <c r="I10" s="477">
        <f>+J10+3</f>
        <v>44405</v>
      </c>
      <c r="J10" s="477">
        <v>44402</v>
      </c>
      <c r="K10" s="345"/>
      <c r="L10" s="222"/>
      <c r="M10" s="221"/>
      <c r="N10" s="221"/>
      <c r="O10" s="222"/>
    </row>
    <row r="11" spans="1:15" ht="18" customHeight="1">
      <c r="A11" s="673" t="s">
        <v>133</v>
      </c>
      <c r="B11" s="674" t="s">
        <v>176</v>
      </c>
      <c r="C11" s="672">
        <f>C10+7</f>
        <v>44366</v>
      </c>
      <c r="D11" s="358">
        <f t="shared" ref="D11:D12" si="2">C11+4</f>
        <v>44370</v>
      </c>
      <c r="E11" s="601" t="s">
        <v>234</v>
      </c>
      <c r="F11" s="360" t="s">
        <v>233</v>
      </c>
      <c r="G11" s="477">
        <f t="shared" si="1"/>
        <v>44385</v>
      </c>
      <c r="H11" s="477">
        <f t="shared" ref="H11:H12" si="3">+I11+3</f>
        <v>44415</v>
      </c>
      <c r="I11" s="477">
        <f t="shared" ref="I11:I12" si="4">+J11+3</f>
        <v>44412</v>
      </c>
      <c r="J11" s="477">
        <v>44409</v>
      </c>
      <c r="K11" s="345"/>
      <c r="L11" s="222"/>
      <c r="M11" s="221"/>
      <c r="N11" s="221"/>
      <c r="O11" s="222"/>
    </row>
    <row r="12" spans="1:15" ht="18" customHeight="1">
      <c r="A12" s="673" t="s">
        <v>134</v>
      </c>
      <c r="B12" s="674" t="s">
        <v>177</v>
      </c>
      <c r="C12" s="672">
        <f t="shared" si="0"/>
        <v>44373</v>
      </c>
      <c r="D12" s="358">
        <f t="shared" si="2"/>
        <v>44377</v>
      </c>
      <c r="E12" s="601" t="s">
        <v>236</v>
      </c>
      <c r="F12" s="360" t="s">
        <v>237</v>
      </c>
      <c r="G12" s="477">
        <v>44392</v>
      </c>
      <c r="H12" s="477">
        <f t="shared" si="3"/>
        <v>44422</v>
      </c>
      <c r="I12" s="477">
        <f t="shared" si="4"/>
        <v>44419</v>
      </c>
      <c r="J12" s="477">
        <v>44416</v>
      </c>
      <c r="K12" s="345"/>
      <c r="L12" s="222"/>
      <c r="M12" s="221"/>
      <c r="N12" s="221"/>
      <c r="O12" s="222"/>
    </row>
    <row r="13" spans="1:15" ht="15">
      <c r="A13" s="2"/>
      <c r="B13" s="355"/>
      <c r="C13" s="3"/>
      <c r="D13" s="3"/>
      <c r="E13" s="220"/>
      <c r="F13" s="342"/>
      <c r="G13" s="221"/>
      <c r="H13" s="221"/>
      <c r="J13" s="221"/>
      <c r="K13" s="221"/>
      <c r="L13" s="222"/>
      <c r="M13" s="221"/>
      <c r="N13" s="221"/>
    </row>
    <row r="14" spans="1:15" ht="15">
      <c r="A14" s="2"/>
      <c r="B14" s="355"/>
      <c r="C14" s="3"/>
      <c r="D14" s="3"/>
      <c r="E14" s="220"/>
      <c r="F14" s="342"/>
      <c r="G14" s="221"/>
      <c r="H14" s="221"/>
      <c r="J14" s="195" t="s">
        <v>32</v>
      </c>
      <c r="K14" s="221"/>
      <c r="L14" s="222"/>
      <c r="M14" s="221"/>
      <c r="N14" s="221"/>
    </row>
    <row r="15" spans="1:15" ht="15">
      <c r="A15" s="184" t="s">
        <v>33</v>
      </c>
      <c r="B15" s="325"/>
      <c r="C15" s="349"/>
      <c r="D15" s="192"/>
      <c r="E15" s="193"/>
      <c r="F15" s="334"/>
      <c r="G15" s="194"/>
      <c r="H15" s="194"/>
      <c r="I15" s="194"/>
      <c r="L15" s="225"/>
      <c r="M15" s="225"/>
      <c r="N15" s="225"/>
    </row>
    <row r="16" spans="1:15" ht="15">
      <c r="A16" s="340" t="s">
        <v>78</v>
      </c>
      <c r="B16" s="356"/>
      <c r="C16" s="350"/>
      <c r="D16" s="227"/>
      <c r="E16" s="193"/>
      <c r="F16" s="334"/>
      <c r="G16" s="194"/>
      <c r="H16" s="194"/>
      <c r="I16" s="194"/>
    </row>
    <row r="17" spans="1:9" ht="15">
      <c r="B17" s="326"/>
      <c r="C17" s="351"/>
      <c r="D17" s="197"/>
      <c r="E17" s="96"/>
      <c r="F17" s="336"/>
      <c r="G17" s="193"/>
      <c r="H17" s="193"/>
      <c r="I17" s="193"/>
    </row>
    <row r="18" spans="1:9" ht="15">
      <c r="A18" s="186" t="s">
        <v>110</v>
      </c>
      <c r="B18" s="201"/>
      <c r="C18" s="352"/>
      <c r="D18" s="203"/>
      <c r="E18" s="204"/>
      <c r="F18" s="337"/>
      <c r="G18" s="200"/>
      <c r="H18" s="200"/>
      <c r="I18" s="200"/>
    </row>
    <row r="19" spans="1:9" ht="15">
      <c r="A19" s="186" t="s">
        <v>109</v>
      </c>
      <c r="B19" s="328"/>
      <c r="C19" s="344"/>
      <c r="D19" s="210"/>
      <c r="E19" s="95"/>
      <c r="F19" s="291"/>
      <c r="G19" s="193"/>
      <c r="H19" s="193"/>
      <c r="I19" s="193"/>
    </row>
  </sheetData>
  <mergeCells count="6">
    <mergeCell ref="B1:J1"/>
    <mergeCell ref="B2:J2"/>
    <mergeCell ref="A7:B8"/>
    <mergeCell ref="E7:F7"/>
    <mergeCell ref="H7:J7"/>
    <mergeCell ref="E8:F8"/>
  </mergeCells>
  <hyperlinks>
    <hyperlink ref="A6" location="MENU!A1" display="BACK TO MENU" xr:uid="{00000000-0004-0000-0900-000000000000}"/>
  </hyperlinks>
  <printOptions horizontalCentered="1"/>
  <pageMargins left="0" right="0" top="0" bottom="0" header="0" footer="0"/>
  <pageSetup paperSize="9" scale="4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1"/>
  <sheetViews>
    <sheetView showGridLines="0" workbookViewId="0">
      <selection activeCell="M15" sqref="M15"/>
    </sheetView>
  </sheetViews>
  <sheetFormatPr defaultColWidth="8" defaultRowHeight="14.25"/>
  <cols>
    <col min="1" max="1" width="22.21875" style="144" customWidth="1"/>
    <col min="2" max="2" width="8" style="147" customWidth="1"/>
    <col min="3" max="3" width="9" style="145" customWidth="1"/>
    <col min="4" max="4" width="10.44140625" style="144" bestFit="1" customWidth="1"/>
    <col min="5" max="5" width="28" style="145" bestFit="1" customWidth="1"/>
    <col min="6" max="6" width="13.88671875" style="145" customWidth="1"/>
    <col min="7" max="7" width="10.44140625" style="147" bestFit="1" customWidth="1"/>
    <col min="8" max="8" width="26.21875" style="144" customWidth="1"/>
    <col min="9" max="9" width="6.44140625" style="144" bestFit="1" customWidth="1"/>
    <col min="10" max="11" width="4.6640625" style="144" bestFit="1" customWidth="1"/>
    <col min="12" max="16384" width="8" style="144"/>
  </cols>
  <sheetData>
    <row r="1" spans="1:9" ht="18">
      <c r="B1" s="698" t="s">
        <v>0</v>
      </c>
      <c r="C1" s="698"/>
      <c r="D1" s="698"/>
      <c r="E1" s="698"/>
      <c r="F1" s="698"/>
      <c r="G1" s="698"/>
      <c r="H1" s="698"/>
      <c r="I1" s="150"/>
    </row>
    <row r="2" spans="1:9" ht="18">
      <c r="B2" s="699" t="s">
        <v>124</v>
      </c>
      <c r="C2" s="699"/>
      <c r="D2" s="699"/>
      <c r="E2" s="699"/>
      <c r="F2" s="699"/>
      <c r="G2" s="699"/>
      <c r="H2" s="699"/>
      <c r="I2" s="156"/>
    </row>
    <row r="3" spans="1:9" ht="18">
      <c r="B3" s="531"/>
      <c r="C3" s="531"/>
      <c r="D3" s="531"/>
      <c r="E3" s="531"/>
      <c r="F3" s="531"/>
      <c r="G3" s="531"/>
      <c r="H3" s="531"/>
      <c r="I3" s="156"/>
    </row>
    <row r="4" spans="1:9" ht="18">
      <c r="B4" s="531"/>
      <c r="C4" s="531"/>
      <c r="D4" s="531"/>
      <c r="E4" s="531"/>
      <c r="F4" s="531"/>
      <c r="G4" s="531"/>
      <c r="H4" s="531"/>
      <c r="I4" s="156"/>
    </row>
    <row r="5" spans="1:9" ht="18">
      <c r="A5" s="482"/>
      <c r="B5" s="531"/>
      <c r="C5" s="531"/>
      <c r="D5" s="531"/>
      <c r="E5" s="531"/>
      <c r="F5" s="531"/>
      <c r="G5" s="531"/>
      <c r="H5" s="531"/>
      <c r="I5" s="156"/>
    </row>
    <row r="6" spans="1:9">
      <c r="C6" s="144"/>
      <c r="G6" s="144"/>
    </row>
    <row r="7" spans="1:9" ht="15">
      <c r="A7" s="238" t="s">
        <v>14</v>
      </c>
      <c r="B7" s="162"/>
      <c r="C7" s="154"/>
      <c r="D7" s="156"/>
      <c r="E7" s="154"/>
      <c r="F7" s="154"/>
      <c r="G7" s="163"/>
      <c r="H7" s="156"/>
    </row>
    <row r="8" spans="1:9" ht="15">
      <c r="A8" s="700" t="s">
        <v>125</v>
      </c>
      <c r="B8" s="701"/>
      <c r="C8" s="483" t="s">
        <v>17</v>
      </c>
      <c r="D8" s="484" t="s">
        <v>18</v>
      </c>
      <c r="E8" s="704" t="s">
        <v>19</v>
      </c>
      <c r="F8" s="705"/>
      <c r="G8" s="485" t="s">
        <v>126</v>
      </c>
      <c r="H8" s="476" t="s">
        <v>18</v>
      </c>
    </row>
    <row r="9" spans="1:9" s="145" customFormat="1" ht="15">
      <c r="A9" s="702"/>
      <c r="B9" s="703"/>
      <c r="C9" s="486" t="s">
        <v>21</v>
      </c>
      <c r="D9" s="487" t="s">
        <v>126</v>
      </c>
      <c r="E9" s="706" t="s">
        <v>23</v>
      </c>
      <c r="F9" s="707"/>
      <c r="G9" s="488" t="s">
        <v>18</v>
      </c>
      <c r="H9" s="489" t="s">
        <v>127</v>
      </c>
    </row>
    <row r="10" spans="1:9" ht="15">
      <c r="A10" s="515"/>
      <c r="B10" s="637"/>
      <c r="C10" s="640"/>
      <c r="D10" s="491"/>
      <c r="E10" s="492"/>
      <c r="F10" s="493"/>
      <c r="G10" s="494"/>
      <c r="H10" s="495"/>
      <c r="I10" s="496"/>
    </row>
    <row r="11" spans="1:9" s="505" customFormat="1" ht="30">
      <c r="A11" s="497" t="s">
        <v>129</v>
      </c>
      <c r="B11" s="638" t="s">
        <v>148</v>
      </c>
      <c r="C11" s="500">
        <v>44354</v>
      </c>
      <c r="D11" s="500">
        <f>C11+12</f>
        <v>44366</v>
      </c>
      <c r="E11" s="785" t="s">
        <v>239</v>
      </c>
      <c r="F11" s="502" t="s">
        <v>241</v>
      </c>
      <c r="G11" s="503">
        <v>44372</v>
      </c>
      <c r="H11" s="504">
        <f>+G11+20</f>
        <v>44392</v>
      </c>
      <c r="I11" s="496" t="s">
        <v>128</v>
      </c>
    </row>
    <row r="12" spans="1:9" s="514" customFormat="1" ht="15">
      <c r="A12" s="642"/>
      <c r="B12" s="643"/>
      <c r="C12" s="644"/>
      <c r="D12" s="509"/>
      <c r="E12" s="510"/>
      <c r="F12" s="511"/>
      <c r="G12" s="512"/>
      <c r="H12" s="513"/>
      <c r="I12" s="75"/>
    </row>
    <row r="13" spans="1:9" ht="15">
      <c r="C13" s="641"/>
      <c r="D13" s="517"/>
      <c r="E13" s="492"/>
      <c r="F13" s="493"/>
      <c r="G13" s="494"/>
      <c r="H13" s="495"/>
      <c r="I13" s="518"/>
    </row>
    <row r="14" spans="1:9" s="505" customFormat="1" ht="30">
      <c r="A14" s="497" t="s">
        <v>149</v>
      </c>
      <c r="B14" s="638" t="s">
        <v>159</v>
      </c>
      <c r="C14" s="499">
        <v>44361</v>
      </c>
      <c r="D14" s="500">
        <f>C14+12</f>
        <v>44373</v>
      </c>
      <c r="E14" s="785" t="s">
        <v>240</v>
      </c>
      <c r="F14" s="502" t="s">
        <v>242</v>
      </c>
      <c r="G14" s="503">
        <v>44379</v>
      </c>
      <c r="H14" s="504">
        <f>+G14+20</f>
        <v>44399</v>
      </c>
      <c r="I14" s="519"/>
    </row>
    <row r="15" spans="1:9" s="514" customFormat="1" ht="15">
      <c r="A15" s="506"/>
      <c r="B15" s="639"/>
      <c r="C15" s="508"/>
      <c r="D15" s="520"/>
      <c r="E15" s="510"/>
      <c r="F15" s="511"/>
      <c r="G15" s="512"/>
      <c r="H15" s="513"/>
      <c r="I15" s="75"/>
    </row>
    <row r="16" spans="1:9" ht="15">
      <c r="A16" s="515"/>
      <c r="B16" s="516"/>
      <c r="C16" s="490"/>
      <c r="D16" s="517"/>
      <c r="E16" s="609"/>
      <c r="F16" s="296"/>
      <c r="G16" s="494"/>
      <c r="H16" s="495"/>
      <c r="I16" s="518"/>
    </row>
    <row r="17" spans="1:10" s="505" customFormat="1" ht="15">
      <c r="A17" s="570" t="s">
        <v>146</v>
      </c>
      <c r="B17" s="571" t="s">
        <v>138</v>
      </c>
      <c r="C17" s="499">
        <f>C14+7</f>
        <v>44368</v>
      </c>
      <c r="D17" s="500">
        <f>C17+12</f>
        <v>44380</v>
      </c>
      <c r="E17" s="501" t="s">
        <v>243</v>
      </c>
      <c r="F17" s="502" t="s">
        <v>246</v>
      </c>
      <c r="G17" s="503">
        <f>G14+7</f>
        <v>44386</v>
      </c>
      <c r="H17" s="504">
        <f>+G17+20</f>
        <v>44406</v>
      </c>
      <c r="I17" s="519"/>
    </row>
    <row r="18" spans="1:10" s="514" customFormat="1" ht="15">
      <c r="A18" s="506"/>
      <c r="B18" s="507"/>
      <c r="C18" s="508"/>
      <c r="D18" s="520"/>
      <c r="E18" s="609"/>
      <c r="F18" s="296"/>
      <c r="G18" s="512"/>
      <c r="H18" s="513"/>
      <c r="I18" s="75"/>
    </row>
    <row r="19" spans="1:10" s="514" customFormat="1" ht="15">
      <c r="A19" s="515"/>
      <c r="B19" s="516"/>
      <c r="C19" s="521"/>
      <c r="D19" s="608"/>
      <c r="E19" s="635"/>
      <c r="F19" s="615"/>
      <c r="G19" s="610"/>
      <c r="H19" s="611"/>
      <c r="I19" s="75"/>
    </row>
    <row r="20" spans="1:10" s="514" customFormat="1" ht="15">
      <c r="A20" s="497" t="s">
        <v>137</v>
      </c>
      <c r="B20" s="498" t="s">
        <v>160</v>
      </c>
      <c r="C20" s="572">
        <f>C17+7</f>
        <v>44375</v>
      </c>
      <c r="D20" s="500">
        <f>C20+12</f>
        <v>44387</v>
      </c>
      <c r="E20" s="501" t="s">
        <v>244</v>
      </c>
      <c r="F20" s="502" t="s">
        <v>247</v>
      </c>
      <c r="G20" s="503">
        <f>G17+7</f>
        <v>44393</v>
      </c>
      <c r="H20" s="504">
        <f>+G20+20</f>
        <v>44413</v>
      </c>
      <c r="I20" s="75"/>
    </row>
    <row r="21" spans="1:10" s="514" customFormat="1" ht="15">
      <c r="A21" s="605"/>
      <c r="B21" s="606"/>
      <c r="C21" s="607"/>
      <c r="D21" s="608"/>
      <c r="E21" s="510"/>
      <c r="F21" s="296"/>
      <c r="G21" s="610"/>
      <c r="H21" s="611"/>
      <c r="I21" s="75"/>
    </row>
    <row r="22" spans="1:10" ht="15">
      <c r="A22" s="612"/>
      <c r="B22" s="613"/>
      <c r="C22" s="614"/>
      <c r="D22" s="645"/>
      <c r="E22" s="615"/>
      <c r="F22" s="615"/>
      <c r="G22" s="616"/>
      <c r="H22" s="617"/>
      <c r="I22" s="518"/>
    </row>
    <row r="23" spans="1:10" s="505" customFormat="1" ht="15">
      <c r="A23" s="497" t="s">
        <v>163</v>
      </c>
      <c r="B23" s="498" t="s">
        <v>167</v>
      </c>
      <c r="C23" s="499">
        <v>44382</v>
      </c>
      <c r="D23" s="499">
        <f>C23+12</f>
        <v>44394</v>
      </c>
      <c r="E23" s="502" t="s">
        <v>245</v>
      </c>
      <c r="F23" s="502" t="s">
        <v>248</v>
      </c>
      <c r="G23" s="503">
        <f>G20+7</f>
        <v>44400</v>
      </c>
      <c r="H23" s="504">
        <f>+G23+20</f>
        <v>44420</v>
      </c>
      <c r="I23" s="523"/>
    </row>
    <row r="24" spans="1:10" s="514" customFormat="1" ht="15">
      <c r="A24" s="506"/>
      <c r="B24" s="507"/>
      <c r="C24" s="522"/>
      <c r="D24" s="522"/>
      <c r="E24" s="511"/>
      <c r="F24" s="511"/>
      <c r="G24" s="512"/>
      <c r="H24" s="618"/>
      <c r="I24" s="75"/>
    </row>
    <row r="25" spans="1:10" s="514" customFormat="1" ht="15">
      <c r="A25" s="73"/>
      <c r="B25" s="281"/>
      <c r="C25" s="74"/>
      <c r="D25" s="74"/>
      <c r="E25" s="296"/>
      <c r="F25" s="296"/>
      <c r="G25" s="524"/>
      <c r="H25" s="525"/>
      <c r="I25" s="75"/>
      <c r="J25" s="212"/>
    </row>
    <row r="26" spans="1:10">
      <c r="H26" s="195" t="s">
        <v>32</v>
      </c>
    </row>
    <row r="27" spans="1:10" ht="15">
      <c r="A27" s="184" t="s">
        <v>33</v>
      </c>
      <c r="B27" s="325"/>
      <c r="C27" s="526"/>
      <c r="D27" s="192"/>
      <c r="E27" s="296"/>
      <c r="F27" s="527"/>
      <c r="G27" s="194"/>
    </row>
    <row r="28" spans="1:10" ht="15">
      <c r="A28" s="528" t="s">
        <v>34</v>
      </c>
      <c r="B28" s="356"/>
      <c r="C28" s="226"/>
      <c r="D28" s="227"/>
      <c r="E28" s="311"/>
      <c r="F28" s="311"/>
      <c r="G28" s="144"/>
      <c r="H28" s="148"/>
    </row>
    <row r="29" spans="1:10" ht="15">
      <c r="A29" s="198"/>
      <c r="B29" s="529"/>
      <c r="C29" s="530"/>
      <c r="D29" s="197"/>
      <c r="E29" s="294"/>
      <c r="F29" s="294"/>
      <c r="G29" s="144"/>
      <c r="H29" s="148"/>
    </row>
    <row r="30" spans="1:10" ht="15">
      <c r="A30" s="186" t="s">
        <v>110</v>
      </c>
      <c r="B30" s="326"/>
      <c r="C30" s="196"/>
      <c r="D30" s="197"/>
      <c r="E30" s="299"/>
      <c r="F30" s="299"/>
      <c r="G30" s="144"/>
      <c r="H30" s="148"/>
    </row>
    <row r="31" spans="1:10" ht="15">
      <c r="A31" s="186" t="s">
        <v>109</v>
      </c>
      <c r="B31" s="201"/>
      <c r="C31" s="201"/>
      <c r="D31" s="203"/>
      <c r="E31" s="312"/>
      <c r="F31" s="312"/>
      <c r="G31" s="144"/>
      <c r="H31" s="148"/>
    </row>
  </sheetData>
  <mergeCells count="5">
    <mergeCell ref="B1:H1"/>
    <mergeCell ref="B2:H2"/>
    <mergeCell ref="A8:B9"/>
    <mergeCell ref="E8:F8"/>
    <mergeCell ref="E9:F9"/>
  </mergeCells>
  <hyperlinks>
    <hyperlink ref="A7" location="MENU!A1" display="BACK TO MENU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28"/>
  <sheetViews>
    <sheetView showGridLines="0" zoomScale="80" zoomScaleNormal="80" zoomScaleSheetLayoutView="75" workbookViewId="0">
      <selection activeCell="H30" sqref="H30"/>
    </sheetView>
  </sheetViews>
  <sheetFormatPr defaultColWidth="8" defaultRowHeight="14.25"/>
  <cols>
    <col min="1" max="1" width="22.21875" style="56" customWidth="1"/>
    <col min="2" max="2" width="8" style="58" customWidth="1"/>
    <col min="3" max="3" width="9" style="57" customWidth="1"/>
    <col min="4" max="4" width="8.88671875" style="56" customWidth="1"/>
    <col min="5" max="5" width="28" style="57" bestFit="1" customWidth="1"/>
    <col min="6" max="6" width="13.88671875" style="57" customWidth="1"/>
    <col min="7" max="7" width="12" style="58" bestFit="1" customWidth="1"/>
    <col min="8" max="9" width="16.6640625" style="56" customWidth="1"/>
    <col min="10" max="11" width="15.44140625" style="56" customWidth="1"/>
    <col min="12" max="12" width="15.44140625" style="59" customWidth="1"/>
    <col min="13" max="13" width="15.44140625" style="56" customWidth="1"/>
    <col min="14" max="14" width="15.44140625" style="59" customWidth="1"/>
    <col min="15" max="15" width="15.44140625" style="56" customWidth="1"/>
    <col min="16" max="16" width="6.44140625" style="56" bestFit="1" customWidth="1"/>
    <col min="17" max="18" width="4.6640625" style="56" bestFit="1" customWidth="1"/>
    <col min="19" max="16384" width="8" style="56"/>
  </cols>
  <sheetData>
    <row r="1" spans="1:16" ht="18">
      <c r="B1" s="718" t="s">
        <v>0</v>
      </c>
      <c r="C1" s="718"/>
      <c r="D1" s="718"/>
      <c r="E1" s="718"/>
      <c r="F1" s="718"/>
      <c r="G1" s="718"/>
      <c r="H1" s="718"/>
      <c r="I1" s="718"/>
      <c r="J1" s="718"/>
      <c r="K1" s="718"/>
      <c r="L1" s="718"/>
      <c r="M1" s="718"/>
      <c r="N1" s="718"/>
      <c r="O1" s="718"/>
      <c r="P1" s="60"/>
    </row>
    <row r="2" spans="1:16" ht="18">
      <c r="B2" s="719" t="s">
        <v>12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61"/>
    </row>
    <row r="3" spans="1:16" ht="18">
      <c r="B3" s="720" t="s">
        <v>13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61"/>
    </row>
    <row r="4" spans="1:16" ht="18">
      <c r="B4" s="720" t="s">
        <v>113</v>
      </c>
      <c r="C4" s="720"/>
      <c r="D4" s="720"/>
      <c r="E4" s="720"/>
      <c r="F4" s="720"/>
      <c r="G4" s="720"/>
      <c r="H4" s="720"/>
      <c r="I4" s="720"/>
      <c r="J4" s="720"/>
      <c r="K4" s="720"/>
      <c r="L4" s="720"/>
      <c r="M4" s="720"/>
      <c r="N4" s="720"/>
      <c r="O4" s="720"/>
      <c r="P4" s="61"/>
    </row>
    <row r="5" spans="1:16" ht="18">
      <c r="A5" s="187"/>
      <c r="B5" s="720" t="s">
        <v>15</v>
      </c>
      <c r="C5" s="720"/>
      <c r="D5" s="720"/>
      <c r="E5" s="720"/>
      <c r="F5" s="720"/>
      <c r="G5" s="720"/>
      <c r="H5" s="720"/>
      <c r="I5" s="720"/>
      <c r="J5" s="720"/>
      <c r="K5" s="720"/>
      <c r="L5" s="720"/>
      <c r="M5" s="720"/>
      <c r="N5" s="720"/>
      <c r="O5" s="720"/>
      <c r="P5" s="61"/>
    </row>
    <row r="6" spans="1:16">
      <c r="C6" s="56"/>
      <c r="G6" s="56"/>
      <c r="L6" s="56"/>
      <c r="N6" s="56"/>
    </row>
    <row r="7" spans="1:16" ht="15">
      <c r="A7" s="238" t="s">
        <v>14</v>
      </c>
      <c r="B7" s="64"/>
      <c r="C7" s="63"/>
      <c r="D7" s="61"/>
      <c r="E7" s="63"/>
      <c r="F7" s="63"/>
      <c r="G7" s="65"/>
      <c r="H7" s="61"/>
      <c r="I7" s="66"/>
      <c r="J7" s="61"/>
      <c r="K7" s="61"/>
      <c r="L7" s="67"/>
      <c r="M7" s="66"/>
      <c r="N7" s="56"/>
    </row>
    <row r="8" spans="1:16" ht="18" customHeight="1">
      <c r="A8" s="710" t="s">
        <v>16</v>
      </c>
      <c r="B8" s="711"/>
      <c r="C8" s="271" t="s">
        <v>17</v>
      </c>
      <c r="D8" s="267" t="s">
        <v>18</v>
      </c>
      <c r="E8" s="716" t="s">
        <v>19</v>
      </c>
      <c r="F8" s="717"/>
      <c r="G8" s="536" t="s">
        <v>20</v>
      </c>
      <c r="H8" s="714" t="s">
        <v>18</v>
      </c>
      <c r="I8" s="714"/>
      <c r="J8" s="714"/>
      <c r="K8" s="714"/>
      <c r="L8" s="714"/>
      <c r="M8" s="714"/>
      <c r="N8" s="714"/>
      <c r="O8" s="715"/>
    </row>
    <row r="9" spans="1:16" s="57" customFormat="1" ht="18" customHeight="1">
      <c r="A9" s="712"/>
      <c r="B9" s="713"/>
      <c r="C9" s="266" t="s">
        <v>21</v>
      </c>
      <c r="D9" s="259" t="s">
        <v>22</v>
      </c>
      <c r="E9" s="708" t="s">
        <v>23</v>
      </c>
      <c r="F9" s="709"/>
      <c r="G9" s="268" t="s">
        <v>18</v>
      </c>
      <c r="H9" s="269" t="s">
        <v>24</v>
      </c>
      <c r="I9" s="249" t="s">
        <v>25</v>
      </c>
      <c r="J9" s="269" t="s">
        <v>26</v>
      </c>
      <c r="K9" s="790" t="s">
        <v>252</v>
      </c>
      <c r="L9" s="112" t="s">
        <v>27</v>
      </c>
      <c r="M9" s="269" t="s">
        <v>28</v>
      </c>
      <c r="N9" s="112" t="s">
        <v>29</v>
      </c>
      <c r="O9" s="270" t="s">
        <v>30</v>
      </c>
    </row>
    <row r="10" spans="1:16" ht="18" customHeight="1">
      <c r="A10" s="260"/>
      <c r="B10" s="280"/>
      <c r="C10" s="262"/>
      <c r="D10" s="262"/>
      <c r="E10" s="534" t="s">
        <v>238</v>
      </c>
      <c r="F10" s="535" t="s">
        <v>241</v>
      </c>
      <c r="G10" s="532">
        <v>44373</v>
      </c>
      <c r="H10" s="440">
        <f>G10+19</f>
        <v>44392</v>
      </c>
      <c r="I10" s="422" t="s">
        <v>31</v>
      </c>
      <c r="J10" s="440" t="s">
        <v>31</v>
      </c>
      <c r="K10" s="787">
        <f>+H10+7</f>
        <v>44399</v>
      </c>
      <c r="L10" s="422" t="s">
        <v>31</v>
      </c>
      <c r="M10" s="422">
        <f>+K10+6</f>
        <v>44405</v>
      </c>
      <c r="N10" s="422" t="s">
        <v>31</v>
      </c>
      <c r="O10" s="422">
        <f>G10+37</f>
        <v>44410</v>
      </c>
      <c r="P10" s="533" t="s">
        <v>60</v>
      </c>
    </row>
    <row r="11" spans="1:16" s="70" customFormat="1" ht="18" customHeight="1">
      <c r="A11" s="464" t="s">
        <v>137</v>
      </c>
      <c r="B11" s="465" t="s">
        <v>162</v>
      </c>
      <c r="C11" s="263">
        <v>44359</v>
      </c>
      <c r="D11" s="263">
        <f>C11+10</f>
        <v>44369</v>
      </c>
      <c r="E11" s="441" t="s">
        <v>254</v>
      </c>
      <c r="F11" s="591" t="s">
        <v>255</v>
      </c>
      <c r="G11" s="424">
        <v>44377</v>
      </c>
      <c r="H11" s="425">
        <f>G11+20</f>
        <v>44397</v>
      </c>
      <c r="I11" s="425">
        <f>G11+22</f>
        <v>44399</v>
      </c>
      <c r="J11" s="448" t="s">
        <v>31</v>
      </c>
      <c r="K11" s="788" t="s">
        <v>31</v>
      </c>
      <c r="L11" s="258">
        <f>G11+24</f>
        <v>44401</v>
      </c>
      <c r="M11" s="423">
        <f>G11+31</f>
        <v>44408</v>
      </c>
      <c r="N11" s="258">
        <f>G11+35</f>
        <v>44412</v>
      </c>
      <c r="O11" s="425" t="s">
        <v>31</v>
      </c>
      <c r="P11" s="69" t="s">
        <v>61</v>
      </c>
    </row>
    <row r="12" spans="1:16" s="71" customFormat="1" ht="18" customHeight="1">
      <c r="A12" s="256"/>
      <c r="B12" s="279"/>
      <c r="C12" s="264"/>
      <c r="D12" s="264"/>
      <c r="E12" s="586" t="s">
        <v>261</v>
      </c>
      <c r="F12" s="295" t="s">
        <v>262</v>
      </c>
      <c r="G12" s="427">
        <v>44376</v>
      </c>
      <c r="H12" s="428">
        <f>G12+22</f>
        <v>44398</v>
      </c>
      <c r="I12" s="426">
        <f>G12+23</f>
        <v>44399</v>
      </c>
      <c r="J12" s="428" t="s">
        <v>31</v>
      </c>
      <c r="K12" s="789" t="s">
        <v>31</v>
      </c>
      <c r="L12" s="389" t="s">
        <v>31</v>
      </c>
      <c r="M12" s="426">
        <f>+G12+34</f>
        <v>44410</v>
      </c>
      <c r="N12" s="426">
        <f>+G12+37</f>
        <v>44413</v>
      </c>
      <c r="O12" s="389" t="s">
        <v>31</v>
      </c>
      <c r="P12" s="75" t="s">
        <v>62</v>
      </c>
    </row>
    <row r="13" spans="1:16" ht="18" customHeight="1">
      <c r="A13" s="261"/>
      <c r="B13" s="278"/>
      <c r="C13" s="262"/>
      <c r="D13" s="265"/>
      <c r="E13" s="534" t="s">
        <v>253</v>
      </c>
      <c r="F13" s="535" t="s">
        <v>242</v>
      </c>
      <c r="G13" s="532">
        <f t="shared" ref="G13:G21" si="0">G10+7</f>
        <v>44380</v>
      </c>
      <c r="H13" s="440">
        <f>G13+19</f>
        <v>44399</v>
      </c>
      <c r="I13" s="422" t="s">
        <v>31</v>
      </c>
      <c r="J13" s="440" t="s">
        <v>31</v>
      </c>
      <c r="K13" s="787">
        <f>+H13+7</f>
        <v>44406</v>
      </c>
      <c r="L13" s="422" t="s">
        <v>31</v>
      </c>
      <c r="M13" s="422">
        <f>+K13+6</f>
        <v>44412</v>
      </c>
      <c r="N13" s="422" t="s">
        <v>31</v>
      </c>
      <c r="O13" s="422">
        <f>G13+37</f>
        <v>44417</v>
      </c>
      <c r="P13" s="253"/>
    </row>
    <row r="14" spans="1:16" s="70" customFormat="1" ht="18" customHeight="1">
      <c r="A14" s="786" t="s">
        <v>249</v>
      </c>
      <c r="B14" s="465" t="s">
        <v>164</v>
      </c>
      <c r="C14" s="263">
        <f>C11+7</f>
        <v>44366</v>
      </c>
      <c r="D14" s="263">
        <f>C14+10</f>
        <v>44376</v>
      </c>
      <c r="E14" s="441" t="s">
        <v>256</v>
      </c>
      <c r="F14" s="442" t="s">
        <v>257</v>
      </c>
      <c r="G14" s="424">
        <f>G11+7</f>
        <v>44384</v>
      </c>
      <c r="H14" s="425">
        <f>G14+20</f>
        <v>44404</v>
      </c>
      <c r="I14" s="425">
        <f>G14+22</f>
        <v>44406</v>
      </c>
      <c r="J14" s="448" t="s">
        <v>31</v>
      </c>
      <c r="K14" s="788" t="s">
        <v>31</v>
      </c>
      <c r="L14" s="258">
        <f>G14+24</f>
        <v>44408</v>
      </c>
      <c r="M14" s="423">
        <f>G14+31</f>
        <v>44415</v>
      </c>
      <c r="N14" s="258">
        <f>G14+35</f>
        <v>44419</v>
      </c>
      <c r="O14" s="425" t="s">
        <v>31</v>
      </c>
      <c r="P14" s="254"/>
    </row>
    <row r="15" spans="1:16" s="71" customFormat="1" ht="18" customHeight="1">
      <c r="A15" s="256"/>
      <c r="B15" s="279"/>
      <c r="C15" s="264"/>
      <c r="D15" s="257"/>
      <c r="E15" s="431" t="s">
        <v>263</v>
      </c>
      <c r="F15" s="592" t="s">
        <v>264</v>
      </c>
      <c r="G15" s="427">
        <f t="shared" si="0"/>
        <v>44383</v>
      </c>
      <c r="H15" s="428">
        <f>G15+22</f>
        <v>44405</v>
      </c>
      <c r="I15" s="426">
        <f>G15+23</f>
        <v>44406</v>
      </c>
      <c r="J15" s="428" t="s">
        <v>31</v>
      </c>
      <c r="K15" s="789" t="s">
        <v>31</v>
      </c>
      <c r="L15" s="389" t="s">
        <v>31</v>
      </c>
      <c r="M15" s="426">
        <f>+G15+34</f>
        <v>44417</v>
      </c>
      <c r="N15" s="426">
        <f>+G15+37</f>
        <v>44420</v>
      </c>
      <c r="O15" s="389" t="s">
        <v>31</v>
      </c>
      <c r="P15" s="75"/>
    </row>
    <row r="16" spans="1:16" ht="18" customHeight="1">
      <c r="A16" s="261"/>
      <c r="B16" s="278"/>
      <c r="C16" s="265"/>
      <c r="D16" s="265"/>
      <c r="E16" s="534" t="s">
        <v>243</v>
      </c>
      <c r="F16" s="535" t="s">
        <v>246</v>
      </c>
      <c r="G16" s="532">
        <f t="shared" si="0"/>
        <v>44387</v>
      </c>
      <c r="H16" s="440">
        <f>G16+19</f>
        <v>44406</v>
      </c>
      <c r="I16" s="422" t="s">
        <v>31</v>
      </c>
      <c r="J16" s="440" t="s">
        <v>31</v>
      </c>
      <c r="K16" s="787">
        <f>+H16+7</f>
        <v>44413</v>
      </c>
      <c r="L16" s="422" t="s">
        <v>31</v>
      </c>
      <c r="M16" s="422">
        <f>+K16+6</f>
        <v>44419</v>
      </c>
      <c r="N16" s="422" t="s">
        <v>31</v>
      </c>
      <c r="O16" s="422">
        <f>G16+37</f>
        <v>44424</v>
      </c>
      <c r="P16" s="253"/>
    </row>
    <row r="17" spans="1:17" s="70" customFormat="1" ht="18" customHeight="1">
      <c r="A17" s="786" t="s">
        <v>250</v>
      </c>
      <c r="B17" s="465" t="s">
        <v>165</v>
      </c>
      <c r="C17" s="263">
        <f>C14+7</f>
        <v>44373</v>
      </c>
      <c r="D17" s="263">
        <f>C17+10</f>
        <v>44383</v>
      </c>
      <c r="E17" s="441" t="s">
        <v>258</v>
      </c>
      <c r="F17" s="442" t="s">
        <v>259</v>
      </c>
      <c r="G17" s="424">
        <f t="shared" si="0"/>
        <v>44391</v>
      </c>
      <c r="H17" s="425">
        <f>G17+20</f>
        <v>44411</v>
      </c>
      <c r="I17" s="425">
        <f>G17+22</f>
        <v>44413</v>
      </c>
      <c r="J17" s="448" t="s">
        <v>31</v>
      </c>
      <c r="K17" s="788" t="s">
        <v>31</v>
      </c>
      <c r="L17" s="258">
        <f>G17+24</f>
        <v>44415</v>
      </c>
      <c r="M17" s="423">
        <f>G17+31</f>
        <v>44422</v>
      </c>
      <c r="N17" s="258">
        <f>G17+35</f>
        <v>44426</v>
      </c>
      <c r="O17" s="425" t="s">
        <v>31</v>
      </c>
      <c r="P17" s="254"/>
    </row>
    <row r="18" spans="1:17" s="71" customFormat="1" ht="18" customHeight="1">
      <c r="A18" s="256"/>
      <c r="B18" s="279"/>
      <c r="C18" s="257"/>
      <c r="D18" s="257"/>
      <c r="E18" s="586" t="s">
        <v>265</v>
      </c>
      <c r="F18" s="592" t="s">
        <v>266</v>
      </c>
      <c r="G18" s="427">
        <f t="shared" si="0"/>
        <v>44390</v>
      </c>
      <c r="H18" s="428">
        <f>G18+22</f>
        <v>44412</v>
      </c>
      <c r="I18" s="426">
        <f>G18+23</f>
        <v>44413</v>
      </c>
      <c r="J18" s="428" t="s">
        <v>31</v>
      </c>
      <c r="K18" s="789" t="s">
        <v>31</v>
      </c>
      <c r="L18" s="389" t="s">
        <v>31</v>
      </c>
      <c r="M18" s="426">
        <f>+G18+34</f>
        <v>44424</v>
      </c>
      <c r="N18" s="426">
        <f>+G18+37</f>
        <v>44427</v>
      </c>
      <c r="O18" s="389" t="s">
        <v>31</v>
      </c>
      <c r="P18" s="75"/>
    </row>
    <row r="19" spans="1:17" ht="18" customHeight="1">
      <c r="A19" s="261"/>
      <c r="B19" s="278"/>
      <c r="C19" s="265"/>
      <c r="D19" s="265"/>
      <c r="E19" s="534" t="s">
        <v>244</v>
      </c>
      <c r="F19" s="535" t="s">
        <v>247</v>
      </c>
      <c r="G19" s="532">
        <f t="shared" si="0"/>
        <v>44394</v>
      </c>
      <c r="H19" s="440">
        <f>G19+19</f>
        <v>44413</v>
      </c>
      <c r="I19" s="422" t="s">
        <v>31</v>
      </c>
      <c r="J19" s="440" t="s">
        <v>31</v>
      </c>
      <c r="K19" s="787">
        <f>+H19+7</f>
        <v>44420</v>
      </c>
      <c r="L19" s="422" t="s">
        <v>31</v>
      </c>
      <c r="M19" s="422">
        <f>+K19+6</f>
        <v>44426</v>
      </c>
      <c r="N19" s="422" t="s">
        <v>31</v>
      </c>
      <c r="O19" s="422">
        <f>G19+37</f>
        <v>44431</v>
      </c>
      <c r="P19" s="253"/>
    </row>
    <row r="20" spans="1:17" s="70" customFormat="1" ht="18" customHeight="1">
      <c r="A20" s="463" t="s">
        <v>149</v>
      </c>
      <c r="B20" s="465" t="s">
        <v>251</v>
      </c>
      <c r="C20" s="263">
        <f>C17+7</f>
        <v>44380</v>
      </c>
      <c r="D20" s="263">
        <f>C20+10</f>
        <v>44390</v>
      </c>
      <c r="E20" s="441" t="s">
        <v>260</v>
      </c>
      <c r="F20" s="591" t="s">
        <v>148</v>
      </c>
      <c r="G20" s="424">
        <f t="shared" si="0"/>
        <v>44398</v>
      </c>
      <c r="H20" s="425">
        <f>G20+20</f>
        <v>44418</v>
      </c>
      <c r="I20" s="425">
        <f>G20+22</f>
        <v>44420</v>
      </c>
      <c r="J20" s="448" t="s">
        <v>31</v>
      </c>
      <c r="K20" s="788" t="s">
        <v>31</v>
      </c>
      <c r="L20" s="258">
        <f>G20+24</f>
        <v>44422</v>
      </c>
      <c r="M20" s="423">
        <f>G20+31</f>
        <v>44429</v>
      </c>
      <c r="N20" s="258">
        <f>G20+35</f>
        <v>44433</v>
      </c>
      <c r="O20" s="425" t="s">
        <v>31</v>
      </c>
      <c r="P20" s="255"/>
    </row>
    <row r="21" spans="1:17" s="71" customFormat="1" ht="18" customHeight="1">
      <c r="A21" s="256"/>
      <c r="B21" s="279"/>
      <c r="C21" s="257"/>
      <c r="D21" s="257"/>
      <c r="E21" s="586" t="s">
        <v>268</v>
      </c>
      <c r="F21" s="295" t="s">
        <v>267</v>
      </c>
      <c r="G21" s="427">
        <f t="shared" si="0"/>
        <v>44397</v>
      </c>
      <c r="H21" s="428">
        <f>G21+22</f>
        <v>44419</v>
      </c>
      <c r="I21" s="426">
        <f>G21+23</f>
        <v>44420</v>
      </c>
      <c r="J21" s="428" t="s">
        <v>31</v>
      </c>
      <c r="K21" s="789" t="s">
        <v>31</v>
      </c>
      <c r="L21" s="389" t="s">
        <v>31</v>
      </c>
      <c r="M21" s="426">
        <f>+G21+34</f>
        <v>44431</v>
      </c>
      <c r="N21" s="426">
        <f>+G21+37</f>
        <v>44434</v>
      </c>
      <c r="O21" s="389" t="s">
        <v>31</v>
      </c>
      <c r="P21" s="75"/>
    </row>
    <row r="22" spans="1:17" s="71" customFormat="1" ht="15">
      <c r="A22" s="73"/>
      <c r="B22" s="281"/>
      <c r="C22" s="74"/>
      <c r="D22" s="74"/>
      <c r="E22" s="296"/>
      <c r="F22" s="296"/>
      <c r="G22" s="76"/>
      <c r="H22" s="77"/>
      <c r="I22" s="78"/>
      <c r="J22" s="77"/>
      <c r="K22" s="77"/>
      <c r="L22" s="79"/>
      <c r="M22" s="78"/>
      <c r="N22" s="78"/>
      <c r="O22" s="78"/>
      <c r="P22" s="75"/>
      <c r="Q22" s="72"/>
    </row>
    <row r="23" spans="1:17">
      <c r="O23" s="80" t="s">
        <v>32</v>
      </c>
    </row>
    <row r="24" spans="1:17" ht="15">
      <c r="A24" s="81" t="s">
        <v>33</v>
      </c>
      <c r="B24" s="243"/>
      <c r="C24" s="82"/>
      <c r="D24" s="83"/>
      <c r="E24" s="296"/>
      <c r="F24" s="297"/>
      <c r="G24" s="84"/>
    </row>
    <row r="25" spans="1:17" ht="15">
      <c r="A25" s="88" t="s">
        <v>34</v>
      </c>
      <c r="B25" s="282"/>
      <c r="C25" s="89"/>
      <c r="D25" s="90"/>
      <c r="E25" s="298"/>
      <c r="F25" s="298"/>
      <c r="G25" s="56"/>
      <c r="H25" s="59"/>
      <c r="J25" s="59"/>
      <c r="K25" s="59"/>
      <c r="L25" s="56"/>
      <c r="N25" s="56"/>
    </row>
    <row r="26" spans="1:17" ht="15">
      <c r="A26" s="92"/>
      <c r="B26" s="283"/>
      <c r="C26" s="93"/>
      <c r="D26" s="94"/>
      <c r="E26" s="294"/>
      <c r="F26" s="294"/>
      <c r="G26" s="56"/>
      <c r="H26" s="59"/>
      <c r="J26" s="59"/>
      <c r="K26" s="59"/>
      <c r="L26" s="56"/>
      <c r="N26" s="56"/>
    </row>
    <row r="27" spans="1:17" ht="15">
      <c r="A27" s="186" t="s">
        <v>110</v>
      </c>
      <c r="B27" s="242"/>
      <c r="C27" s="85"/>
      <c r="D27" s="94"/>
      <c r="E27" s="299"/>
      <c r="F27" s="299"/>
      <c r="G27" s="56"/>
      <c r="H27" s="59"/>
      <c r="J27" s="59"/>
      <c r="K27" s="59"/>
      <c r="L27" s="56"/>
      <c r="N27" s="56"/>
    </row>
    <row r="28" spans="1:17" ht="15">
      <c r="A28" s="186" t="s">
        <v>109</v>
      </c>
      <c r="B28" s="97"/>
      <c r="C28" s="97"/>
      <c r="D28" s="98"/>
      <c r="E28" s="293"/>
      <c r="F28" s="293"/>
      <c r="G28" s="56"/>
      <c r="H28" s="59"/>
      <c r="J28" s="59"/>
      <c r="K28" s="59"/>
      <c r="L28" s="56"/>
      <c r="N28" s="56"/>
    </row>
  </sheetData>
  <mergeCells count="9">
    <mergeCell ref="E9:F9"/>
    <mergeCell ref="A8:B9"/>
    <mergeCell ref="H8:O8"/>
    <mergeCell ref="E8:F8"/>
    <mergeCell ref="B1:O1"/>
    <mergeCell ref="B2:O2"/>
    <mergeCell ref="B3:O3"/>
    <mergeCell ref="B4:O4"/>
    <mergeCell ref="B5:O5"/>
  </mergeCells>
  <phoneticPr fontId="11" type="noConversion"/>
  <hyperlinks>
    <hyperlink ref="A7" location="MENU!A1" display="BACK TO MENU" xr:uid="{00000000-0004-0000-0200-000000000000}"/>
  </hyperlinks>
  <printOptions horizontalCentered="1"/>
  <pageMargins left="0" right="0" top="0" bottom="0" header="0" footer="0"/>
  <pageSetup paperSize="9" scale="5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O26"/>
  <sheetViews>
    <sheetView showGridLines="0" zoomScale="80" zoomScaleNormal="80" zoomScaleSheetLayoutView="75" workbookViewId="0">
      <selection activeCell="F24" sqref="F24"/>
    </sheetView>
  </sheetViews>
  <sheetFormatPr defaultColWidth="8" defaultRowHeight="14.25"/>
  <cols>
    <col min="1" max="1" width="23.6640625" style="58" customWidth="1"/>
    <col min="2" max="2" width="6.77734375" style="58" bestFit="1" customWidth="1"/>
    <col min="3" max="3" width="7.44140625" style="100" bestFit="1" customWidth="1"/>
    <col min="4" max="4" width="5.33203125" style="100" bestFit="1" customWidth="1"/>
    <col min="5" max="5" width="8.33203125" style="56" customWidth="1"/>
    <col min="6" max="6" width="20.21875" style="100" customWidth="1"/>
    <col min="7" max="7" width="11.88671875" style="58" bestFit="1" customWidth="1"/>
    <col min="8" max="8" width="13.33203125" style="58" bestFit="1" customWidth="1"/>
    <col min="9" max="9" width="27.77734375" style="58" customWidth="1"/>
    <col min="10" max="10" width="6.33203125" style="56" bestFit="1" customWidth="1"/>
    <col min="11" max="16384" width="8" style="56"/>
  </cols>
  <sheetData>
    <row r="1" spans="1:15" ht="18">
      <c r="B1" s="729" t="s">
        <v>35</v>
      </c>
      <c r="C1" s="729"/>
      <c r="D1" s="729"/>
      <c r="E1" s="729"/>
      <c r="F1" s="729"/>
      <c r="G1" s="729"/>
      <c r="H1" s="729"/>
      <c r="I1" s="729"/>
    </row>
    <row r="2" spans="1:15" ht="18">
      <c r="B2" s="730" t="s">
        <v>36</v>
      </c>
      <c r="C2" s="730"/>
      <c r="D2" s="730"/>
      <c r="E2" s="730"/>
      <c r="F2" s="730"/>
      <c r="G2" s="730"/>
      <c r="H2" s="730"/>
      <c r="I2" s="730"/>
    </row>
    <row r="3" spans="1:15" ht="15">
      <c r="A3" s="64"/>
      <c r="E3" s="101"/>
      <c r="F3" s="287"/>
      <c r="G3" s="102"/>
      <c r="H3" s="102"/>
      <c r="I3" s="102"/>
    </row>
    <row r="4" spans="1:15" ht="15">
      <c r="B4" s="64"/>
      <c r="C4" s="103"/>
      <c r="D4" s="103"/>
      <c r="E4" s="61"/>
      <c r="F4" s="140"/>
      <c r="G4" s="365"/>
      <c r="H4" s="104"/>
      <c r="I4" s="105"/>
    </row>
    <row r="5" spans="1:15" ht="15">
      <c r="B5" s="64"/>
      <c r="C5" s="103"/>
      <c r="D5" s="103"/>
      <c r="E5" s="61"/>
      <c r="F5" s="140"/>
      <c r="G5" s="365"/>
      <c r="H5" s="104"/>
      <c r="I5" s="105"/>
    </row>
    <row r="6" spans="1:15" ht="15">
      <c r="A6" s="246"/>
      <c r="B6" s="64"/>
      <c r="C6" s="103"/>
      <c r="D6" s="103"/>
      <c r="E6" s="61"/>
      <c r="F6" s="103"/>
      <c r="G6" s="64"/>
      <c r="H6" s="65"/>
      <c r="I6" s="65"/>
    </row>
    <row r="7" spans="1:15" ht="15">
      <c r="B7" s="274"/>
      <c r="C7" s="106"/>
      <c r="D7" s="106"/>
      <c r="E7" s="106"/>
      <c r="F7" s="107"/>
      <c r="G7" s="368"/>
      <c r="H7" s="108"/>
      <c r="I7" s="108"/>
    </row>
    <row r="8" spans="1:15" s="110" customFormat="1" ht="15">
      <c r="A8" s="241" t="s">
        <v>14</v>
      </c>
      <c r="B8" s="275"/>
      <c r="C8" s="109"/>
      <c r="D8" s="109"/>
      <c r="E8" s="109"/>
      <c r="F8" s="109"/>
      <c r="G8" s="369"/>
      <c r="H8" s="108"/>
      <c r="I8" s="108"/>
    </row>
    <row r="9" spans="1:15" ht="17.25" customHeight="1">
      <c r="A9" s="722" t="s">
        <v>37</v>
      </c>
      <c r="B9" s="722"/>
      <c r="C9" s="724" t="s">
        <v>17</v>
      </c>
      <c r="D9" s="724"/>
      <c r="E9" s="267" t="s">
        <v>18</v>
      </c>
      <c r="F9" s="726" t="s">
        <v>19</v>
      </c>
      <c r="G9" s="715"/>
      <c r="H9" s="353" t="s">
        <v>38</v>
      </c>
      <c r="I9" s="251" t="s">
        <v>18</v>
      </c>
      <c r="J9" s="111"/>
      <c r="K9" s="110"/>
    </row>
    <row r="10" spans="1:15" ht="17.25" customHeight="1">
      <c r="A10" s="723"/>
      <c r="B10" s="723"/>
      <c r="C10" s="725" t="s">
        <v>21</v>
      </c>
      <c r="D10" s="725"/>
      <c r="E10" s="273" t="s">
        <v>39</v>
      </c>
      <c r="F10" s="727" t="s">
        <v>23</v>
      </c>
      <c r="G10" s="715"/>
      <c r="H10" s="366" t="s">
        <v>18</v>
      </c>
      <c r="I10" s="367" t="s">
        <v>40</v>
      </c>
      <c r="J10" s="114"/>
      <c r="K10" s="110"/>
    </row>
    <row r="11" spans="1:15" ht="17.25" customHeight="1">
      <c r="A11" s="573" t="str">
        <f>'WCSA via NGB'!A11</f>
        <v>ZHONG HANG SHENG</v>
      </c>
      <c r="B11" s="574" t="str">
        <f>'WCSA via NGB'!B11</f>
        <v>135N</v>
      </c>
      <c r="C11" s="575">
        <f>'WCSA via NGB'!C11</f>
        <v>44359</v>
      </c>
      <c r="D11" s="576" t="s">
        <v>42</v>
      </c>
      <c r="E11" s="577">
        <f>C11+7</f>
        <v>44366</v>
      </c>
      <c r="F11" s="791" t="s">
        <v>269</v>
      </c>
      <c r="G11" s="791" t="s">
        <v>270</v>
      </c>
      <c r="H11" s="793">
        <v>44369</v>
      </c>
      <c r="I11" s="793">
        <f>H11+27</f>
        <v>44396</v>
      </c>
      <c r="J11" s="354" t="s">
        <v>121</v>
      </c>
      <c r="K11" s="110"/>
    </row>
    <row r="12" spans="1:15" s="116" customFormat="1" ht="19.5" customHeight="1">
      <c r="A12" s="578" t="str">
        <f>'MANZANILLO via SHA'!A11</f>
        <v>CSCL MANZANILLO</v>
      </c>
      <c r="B12" s="579" t="str">
        <f>'MANZANILLO via SHA'!B11</f>
        <v>066E</v>
      </c>
      <c r="C12" s="580">
        <f>'MANZANILLO via SHA'!C11</f>
        <v>44354</v>
      </c>
      <c r="D12" s="581" t="s">
        <v>41</v>
      </c>
      <c r="E12" s="582">
        <f>C12+10</f>
        <v>44364</v>
      </c>
      <c r="F12" s="791"/>
      <c r="G12" s="791" t="s">
        <v>150</v>
      </c>
      <c r="H12" s="793"/>
      <c r="I12" s="793">
        <f>H12+27</f>
        <v>27</v>
      </c>
      <c r="K12" s="115"/>
    </row>
    <row r="13" spans="1:15" s="116" customFormat="1" ht="19.5" customHeight="1">
      <c r="A13" s="573" t="str">
        <f>'WCSA via NGB'!A14</f>
        <v xml:space="preserve">	
CITY OF BEIJING</v>
      </c>
      <c r="B13" s="574" t="str">
        <f>'WCSA via NGB'!B14</f>
        <v>031N</v>
      </c>
      <c r="C13" s="583">
        <f t="shared" ref="C13:C18" si="0">C11+7</f>
        <v>44366</v>
      </c>
      <c r="D13" s="576" t="s">
        <v>42</v>
      </c>
      <c r="E13" s="577">
        <f t="shared" ref="E13:E18" si="1">E11+7</f>
        <v>44373</v>
      </c>
      <c r="F13" s="792" t="s">
        <v>271</v>
      </c>
      <c r="G13" s="791" t="s">
        <v>272</v>
      </c>
      <c r="H13" s="793">
        <f>+H11+7</f>
        <v>44376</v>
      </c>
      <c r="I13" s="793">
        <f t="shared" ref="I13:I18" si="2">H13+27</f>
        <v>44403</v>
      </c>
      <c r="J13" s="354"/>
      <c r="K13" s="115"/>
    </row>
    <row r="14" spans="1:15" s="116" customFormat="1" ht="19.5" customHeight="1">
      <c r="A14" s="578" t="str">
        <f>'MANZANILLO via SHA'!A14</f>
        <v>AS PENELOPE</v>
      </c>
      <c r="B14" s="579" t="str">
        <f>'MANZANILLO via SHA'!B14</f>
        <v>085E</v>
      </c>
      <c r="C14" s="580">
        <f t="shared" si="0"/>
        <v>44361</v>
      </c>
      <c r="D14" s="581" t="s">
        <v>41</v>
      </c>
      <c r="E14" s="582">
        <f t="shared" si="1"/>
        <v>44371</v>
      </c>
      <c r="F14" s="792"/>
      <c r="G14" s="791" t="s">
        <v>151</v>
      </c>
      <c r="H14" s="793"/>
      <c r="I14" s="793">
        <f t="shared" si="2"/>
        <v>27</v>
      </c>
      <c r="J14" s="721"/>
      <c r="K14" s="117"/>
      <c r="N14" s="371"/>
      <c r="O14" s="372"/>
    </row>
    <row r="15" spans="1:15" s="116" customFormat="1" ht="19.5" customHeight="1">
      <c r="A15" s="573" t="str">
        <f>'WCSA via NGB'!A17</f>
        <v xml:space="preserve">	
CSCL MANZANILLO</v>
      </c>
      <c r="B15" s="574" t="str">
        <f>'WCSA via NGB'!B17</f>
        <v>067N</v>
      </c>
      <c r="C15" s="583">
        <f t="shared" si="0"/>
        <v>44373</v>
      </c>
      <c r="D15" s="576" t="s">
        <v>42</v>
      </c>
      <c r="E15" s="577">
        <f t="shared" si="1"/>
        <v>44380</v>
      </c>
      <c r="F15" s="791" t="s">
        <v>275</v>
      </c>
      <c r="G15" s="791" t="s">
        <v>273</v>
      </c>
      <c r="H15" s="793">
        <f t="shared" ref="H15" si="3">+H13+7</f>
        <v>44383</v>
      </c>
      <c r="I15" s="793">
        <f t="shared" si="2"/>
        <v>44410</v>
      </c>
      <c r="J15" s="721"/>
      <c r="N15"/>
    </row>
    <row r="16" spans="1:15" s="116" customFormat="1" ht="19.5" customHeight="1">
      <c r="A16" s="584" t="str">
        <f>'MANZANILLO via SHA'!A17</f>
        <v>CSCL CALLAO</v>
      </c>
      <c r="B16" s="585" t="str">
        <f>'MANZANILLO via SHA'!B17</f>
        <v>065E</v>
      </c>
      <c r="C16" s="580">
        <f t="shared" si="0"/>
        <v>44368</v>
      </c>
      <c r="D16" s="581" t="s">
        <v>41</v>
      </c>
      <c r="E16" s="582">
        <f t="shared" si="1"/>
        <v>44378</v>
      </c>
      <c r="F16" s="792"/>
      <c r="G16" s="791" t="s">
        <v>140</v>
      </c>
      <c r="H16" s="793"/>
      <c r="I16" s="793">
        <f t="shared" si="2"/>
        <v>27</v>
      </c>
      <c r="J16" s="721"/>
    </row>
    <row r="17" spans="1:10" s="116" customFormat="1" ht="19.5" customHeight="1">
      <c r="A17" s="573" t="str">
        <f>'WCSA via NGB'!A20</f>
        <v>AS PENELOPE</v>
      </c>
      <c r="B17" s="574" t="str">
        <f>'WCSA via NGB'!B20</f>
        <v>086N</v>
      </c>
      <c r="C17" s="583">
        <f t="shared" si="0"/>
        <v>44380</v>
      </c>
      <c r="D17" s="576" t="s">
        <v>42</v>
      </c>
      <c r="E17" s="577">
        <f t="shared" si="1"/>
        <v>44387</v>
      </c>
      <c r="F17" s="792" t="s">
        <v>276</v>
      </c>
      <c r="G17" s="791" t="s">
        <v>274</v>
      </c>
      <c r="H17" s="793">
        <f t="shared" ref="H17" si="4">+H15+7</f>
        <v>44390</v>
      </c>
      <c r="I17" s="793">
        <f t="shared" si="2"/>
        <v>44417</v>
      </c>
      <c r="J17" s="721"/>
    </row>
    <row r="18" spans="1:10" s="116" customFormat="1" ht="19.5" customHeight="1">
      <c r="A18" s="578" t="str">
        <f>'MANZANILLO via SHA'!A20</f>
        <v>ZHONG HANG SHENG</v>
      </c>
      <c r="B18" s="794" t="str">
        <f>'MANZANILLO via SHA'!B20</f>
        <v>135E</v>
      </c>
      <c r="C18" s="580">
        <f t="shared" si="0"/>
        <v>44375</v>
      </c>
      <c r="D18" s="581" t="s">
        <v>41</v>
      </c>
      <c r="E18" s="582">
        <f t="shared" si="1"/>
        <v>44385</v>
      </c>
      <c r="F18" s="792"/>
      <c r="G18" s="791" t="s">
        <v>139</v>
      </c>
      <c r="H18" s="793"/>
      <c r="I18" s="793">
        <f t="shared" si="2"/>
        <v>27</v>
      </c>
      <c r="J18" s="675"/>
    </row>
    <row r="19" spans="1:10" s="116" customFormat="1" ht="15">
      <c r="A19" s="247"/>
      <c r="B19" s="247"/>
      <c r="C19" s="118"/>
      <c r="D19" s="119"/>
      <c r="E19" s="120"/>
      <c r="F19" s="121"/>
      <c r="G19" s="370"/>
      <c r="H19" s="122"/>
      <c r="I19" s="122"/>
      <c r="J19" s="182"/>
    </row>
    <row r="20" spans="1:10" ht="15">
      <c r="A20" s="248"/>
      <c r="B20" s="123"/>
      <c r="C20" s="124"/>
      <c r="D20" s="124"/>
      <c r="E20" s="124"/>
      <c r="F20" s="288"/>
      <c r="G20" s="123"/>
      <c r="I20" s="80" t="s">
        <v>32</v>
      </c>
    </row>
    <row r="21" spans="1:10" ht="15">
      <c r="A21" s="243" t="s">
        <v>33</v>
      </c>
      <c r="B21" s="276"/>
      <c r="C21" s="106"/>
      <c r="D21" s="106"/>
      <c r="E21" s="106"/>
      <c r="H21" s="124"/>
      <c r="I21" s="124"/>
    </row>
    <row r="22" spans="1:10" ht="15">
      <c r="A22" s="244" t="s">
        <v>34</v>
      </c>
      <c r="B22" s="123"/>
      <c r="C22" s="124"/>
      <c r="D22" s="124"/>
      <c r="E22" s="124"/>
      <c r="F22" s="288"/>
      <c r="G22" s="123"/>
    </row>
    <row r="23" spans="1:10" ht="15">
      <c r="A23" s="245" t="s">
        <v>49</v>
      </c>
      <c r="B23" s="123"/>
      <c r="C23" s="124"/>
      <c r="D23" s="124"/>
      <c r="E23" s="124"/>
      <c r="F23" s="288"/>
      <c r="G23" s="123"/>
    </row>
    <row r="24" spans="1:10" ht="15">
      <c r="A24" s="248"/>
      <c r="B24" s="123"/>
      <c r="C24" s="124"/>
      <c r="D24" s="124"/>
      <c r="E24" s="124"/>
      <c r="F24" s="288"/>
      <c r="G24" s="123"/>
    </row>
    <row r="25" spans="1:10" ht="15">
      <c r="A25" s="186" t="s">
        <v>110</v>
      </c>
      <c r="B25" s="97"/>
      <c r="C25" s="126"/>
      <c r="D25" s="126"/>
      <c r="E25" s="98"/>
      <c r="F25" s="99"/>
      <c r="G25" s="728"/>
    </row>
    <row r="26" spans="1:10" ht="15">
      <c r="A26" s="186" t="s">
        <v>109</v>
      </c>
      <c r="B26" s="277"/>
      <c r="C26" s="127"/>
      <c r="D26" s="127"/>
      <c r="E26" s="128"/>
      <c r="F26" s="95"/>
      <c r="G26" s="728"/>
    </row>
  </sheetData>
  <mergeCells count="26">
    <mergeCell ref="H17:H18"/>
    <mergeCell ref="I17:I18"/>
    <mergeCell ref="I11:I12"/>
    <mergeCell ref="I13:I14"/>
    <mergeCell ref="I15:I16"/>
    <mergeCell ref="H11:H12"/>
    <mergeCell ref="H13:H14"/>
    <mergeCell ref="H15:H16"/>
    <mergeCell ref="G11:G12"/>
    <mergeCell ref="G13:G14"/>
    <mergeCell ref="G15:G16"/>
    <mergeCell ref="G17:G18"/>
    <mergeCell ref="G25:G26"/>
    <mergeCell ref="B1:I1"/>
    <mergeCell ref="B2:I2"/>
    <mergeCell ref="F17:F18"/>
    <mergeCell ref="F15:F16"/>
    <mergeCell ref="J14:J15"/>
    <mergeCell ref="J16:J17"/>
    <mergeCell ref="A9:B10"/>
    <mergeCell ref="C9:D9"/>
    <mergeCell ref="C10:D10"/>
    <mergeCell ref="F9:G9"/>
    <mergeCell ref="F10:G10"/>
    <mergeCell ref="F13:F14"/>
    <mergeCell ref="F11:F12"/>
  </mergeCells>
  <phoneticPr fontId="11" type="noConversion"/>
  <hyperlinks>
    <hyperlink ref="A8" location="MENU!A1" display="BACK TO MENU" xr:uid="{00000000-0004-0000-0300-000000000000}"/>
  </hyperlinks>
  <printOptions horizontalCentered="1"/>
  <pageMargins left="0" right="0" top="0" bottom="0" header="0" footer="0"/>
  <pageSetup paperSize="9" scale="68" orientation="landscape" r:id="rId1"/>
  <colBreaks count="1" manualBreakCount="1">
    <brk id="5" max="3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7"/>
  <sheetViews>
    <sheetView showGridLines="0" zoomScale="80" zoomScaleNormal="80" zoomScaleSheetLayoutView="75" workbookViewId="0">
      <selection activeCell="K12" sqref="K12:K13"/>
    </sheetView>
  </sheetViews>
  <sheetFormatPr defaultColWidth="8" defaultRowHeight="14.25"/>
  <cols>
    <col min="1" max="1" width="22.33203125" style="58" customWidth="1"/>
    <col min="2" max="2" width="7.21875" style="100" customWidth="1"/>
    <col min="3" max="3" width="8.21875" style="57" customWidth="1"/>
    <col min="4" max="4" width="6.21875" style="56" customWidth="1"/>
    <col min="5" max="5" width="8.33203125" style="56" customWidth="1"/>
    <col min="6" max="6" width="23.21875" style="100" customWidth="1"/>
    <col min="7" max="7" width="10.88671875" style="57" customWidth="1"/>
    <col min="8" max="8" width="13.33203125" style="58" bestFit="1" customWidth="1"/>
    <col min="9" max="9" width="11" style="58" bestFit="1" customWidth="1"/>
    <col min="10" max="10" width="16.77734375" style="56" bestFit="1" customWidth="1"/>
    <col min="11" max="11" width="8.33203125" style="56" bestFit="1" customWidth="1"/>
    <col min="12" max="12" width="15.109375" style="56" bestFit="1" customWidth="1"/>
    <col min="13" max="13" width="17.88671875" style="56" customWidth="1"/>
    <col min="14" max="14" width="8.109375" style="56" bestFit="1" customWidth="1"/>
    <col min="15" max="16384" width="8" style="56"/>
  </cols>
  <sheetData>
    <row r="1" spans="1:15" ht="18">
      <c r="B1" s="729" t="s">
        <v>0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60"/>
    </row>
    <row r="2" spans="1:15" ht="18">
      <c r="B2" s="730" t="s">
        <v>43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61"/>
    </row>
    <row r="3" spans="1:15" ht="18">
      <c r="A3" s="64"/>
      <c r="B3" s="742" t="s">
        <v>44</v>
      </c>
      <c r="C3" s="742"/>
      <c r="D3" s="742"/>
      <c r="E3" s="742"/>
      <c r="F3" s="742"/>
      <c r="G3" s="742"/>
      <c r="H3" s="742"/>
      <c r="I3" s="742"/>
      <c r="J3" s="742"/>
      <c r="K3" s="742"/>
      <c r="L3" s="742"/>
      <c r="M3" s="742"/>
      <c r="N3" s="61"/>
    </row>
    <row r="4" spans="1:15" ht="15">
      <c r="B4" s="103"/>
      <c r="C4" s="63"/>
      <c r="D4" s="61"/>
      <c r="E4" s="61"/>
      <c r="F4" s="140"/>
      <c r="G4" s="286"/>
      <c r="H4" s="129"/>
      <c r="I4" s="129"/>
      <c r="J4" s="61"/>
      <c r="K4" s="61"/>
      <c r="L4" s="61"/>
      <c r="M4" s="61"/>
    </row>
    <row r="5" spans="1:15" ht="15">
      <c r="A5" s="241"/>
      <c r="B5" s="103"/>
      <c r="C5" s="63"/>
      <c r="D5" s="61"/>
      <c r="E5" s="61"/>
      <c r="F5" s="140"/>
      <c r="G5" s="286"/>
      <c r="H5" s="129"/>
      <c r="I5" s="129"/>
      <c r="J5" s="61"/>
      <c r="K5" s="61"/>
      <c r="L5" s="61"/>
      <c r="M5" s="61"/>
    </row>
    <row r="6" spans="1:15" ht="15">
      <c r="A6" s="241"/>
      <c r="B6" s="103"/>
      <c r="C6" s="63"/>
      <c r="D6" s="61"/>
      <c r="E6" s="61"/>
      <c r="F6" s="140"/>
      <c r="G6" s="286"/>
      <c r="H6" s="129"/>
      <c r="I6" s="129"/>
      <c r="J6" s="61"/>
      <c r="K6" s="61"/>
      <c r="L6" s="61"/>
      <c r="M6" s="61"/>
    </row>
    <row r="7" spans="1:15" ht="15">
      <c r="A7" s="241" t="s">
        <v>14</v>
      </c>
      <c r="B7" s="103"/>
      <c r="C7" s="63"/>
      <c r="D7" s="61"/>
      <c r="E7" s="61"/>
      <c r="F7" s="103"/>
      <c r="G7" s="63"/>
      <c r="H7" s="65"/>
      <c r="I7" s="537"/>
      <c r="J7" s="61"/>
      <c r="L7" s="67"/>
      <c r="M7" s="105"/>
    </row>
    <row r="8" spans="1:15" ht="18" customHeight="1">
      <c r="A8" s="722" t="s">
        <v>37</v>
      </c>
      <c r="B8" s="722"/>
      <c r="C8" s="736" t="s">
        <v>17</v>
      </c>
      <c r="D8" s="737"/>
      <c r="E8" s="272" t="s">
        <v>18</v>
      </c>
      <c r="F8" s="738" t="s">
        <v>19</v>
      </c>
      <c r="G8" s="738"/>
      <c r="H8" s="353" t="s">
        <v>38</v>
      </c>
      <c r="I8" s="738" t="s">
        <v>18</v>
      </c>
      <c r="J8" s="738"/>
      <c r="K8" s="738"/>
      <c r="L8" s="738"/>
      <c r="M8" s="738"/>
      <c r="N8" s="111"/>
      <c r="O8" s="110"/>
    </row>
    <row r="9" spans="1:15" ht="30">
      <c r="A9" s="723"/>
      <c r="B9" s="723"/>
      <c r="C9" s="740" t="s">
        <v>21</v>
      </c>
      <c r="D9" s="741"/>
      <c r="E9" s="273" t="s">
        <v>39</v>
      </c>
      <c r="F9" s="739" t="s">
        <v>23</v>
      </c>
      <c r="G9" s="739"/>
      <c r="H9" s="112" t="s">
        <v>18</v>
      </c>
      <c r="I9" s="113" t="s">
        <v>45</v>
      </c>
      <c r="J9" s="113" t="s">
        <v>46</v>
      </c>
      <c r="K9" s="113" t="s">
        <v>28</v>
      </c>
      <c r="L9" s="113" t="s">
        <v>47</v>
      </c>
      <c r="M9" s="113" t="s">
        <v>48</v>
      </c>
      <c r="N9" s="114"/>
      <c r="O9" s="110"/>
    </row>
    <row r="10" spans="1:15" s="116" customFormat="1" ht="18" customHeight="1">
      <c r="A10" s="573" t="s">
        <v>146</v>
      </c>
      <c r="B10" s="574" t="s">
        <v>161</v>
      </c>
      <c r="C10" s="575">
        <v>44352</v>
      </c>
      <c r="D10" s="576" t="s">
        <v>42</v>
      </c>
      <c r="E10" s="577">
        <f>C10+7</f>
        <v>44359</v>
      </c>
      <c r="F10" s="732" t="s">
        <v>277</v>
      </c>
      <c r="G10" s="732" t="s">
        <v>282</v>
      </c>
      <c r="H10" s="735">
        <v>44365</v>
      </c>
      <c r="I10" s="735">
        <f>H10+17</f>
        <v>44382</v>
      </c>
      <c r="J10" s="735">
        <f>H10+22</f>
        <v>44387</v>
      </c>
      <c r="K10" s="735">
        <f>+H10+29</f>
        <v>44394</v>
      </c>
      <c r="L10" s="735">
        <f>H10+34</f>
        <v>44399</v>
      </c>
      <c r="M10" s="735">
        <f>H10+36</f>
        <v>44401</v>
      </c>
      <c r="N10" s="734" t="s">
        <v>115</v>
      </c>
      <c r="O10" s="115"/>
    </row>
    <row r="11" spans="1:15" s="116" customFormat="1" ht="18" customHeight="1">
      <c r="A11" s="578" t="s">
        <v>129</v>
      </c>
      <c r="B11" s="579" t="s">
        <v>148</v>
      </c>
      <c r="C11" s="580">
        <v>44354</v>
      </c>
      <c r="D11" s="581" t="s">
        <v>41</v>
      </c>
      <c r="E11" s="582">
        <f>C11+10</f>
        <v>44364</v>
      </c>
      <c r="F11" s="733"/>
      <c r="G11" s="733"/>
      <c r="H11" s="735"/>
      <c r="I11" s="735"/>
      <c r="J11" s="735"/>
      <c r="K11" s="735"/>
      <c r="L11" s="735"/>
      <c r="M11" s="735"/>
      <c r="N11" s="734"/>
      <c r="O11" s="115"/>
    </row>
    <row r="12" spans="1:15" s="116" customFormat="1" ht="18" customHeight="1">
      <c r="A12" s="573" t="s">
        <v>137</v>
      </c>
      <c r="B12" s="574" t="s">
        <v>162</v>
      </c>
      <c r="C12" s="583">
        <v>44359</v>
      </c>
      <c r="D12" s="576" t="s">
        <v>42</v>
      </c>
      <c r="E12" s="577">
        <f>C12+7</f>
        <v>44366</v>
      </c>
      <c r="F12" s="732" t="s">
        <v>278</v>
      </c>
      <c r="G12" s="732" t="s">
        <v>283</v>
      </c>
      <c r="H12" s="731">
        <f>H10+7</f>
        <v>44372</v>
      </c>
      <c r="I12" s="731">
        <f>H12+17</f>
        <v>44389</v>
      </c>
      <c r="J12" s="731">
        <f>H12+22</f>
        <v>44394</v>
      </c>
      <c r="K12" s="731">
        <f>+H12+29</f>
        <v>44401</v>
      </c>
      <c r="L12" s="731">
        <f>H12+34</f>
        <v>44406</v>
      </c>
      <c r="M12" s="731">
        <f>H12+36</f>
        <v>44408</v>
      </c>
      <c r="N12" s="734"/>
      <c r="O12" s="117"/>
    </row>
    <row r="13" spans="1:15" s="116" customFormat="1" ht="18" customHeight="1">
      <c r="A13" s="578" t="s">
        <v>149</v>
      </c>
      <c r="B13" s="579" t="s">
        <v>159</v>
      </c>
      <c r="C13" s="580">
        <v>44361</v>
      </c>
      <c r="D13" s="581" t="s">
        <v>41</v>
      </c>
      <c r="E13" s="582">
        <f>C13+10</f>
        <v>44371</v>
      </c>
      <c r="F13" s="733"/>
      <c r="G13" s="733"/>
      <c r="H13" s="731"/>
      <c r="I13" s="731"/>
      <c r="J13" s="731"/>
      <c r="K13" s="731"/>
      <c r="L13" s="731"/>
      <c r="M13" s="731"/>
      <c r="N13" s="734"/>
    </row>
    <row r="14" spans="1:15" s="116" customFormat="1" ht="18" customHeight="1">
      <c r="A14" s="573" t="s">
        <v>163</v>
      </c>
      <c r="B14" s="574" t="s">
        <v>164</v>
      </c>
      <c r="C14" s="583">
        <v>44366</v>
      </c>
      <c r="D14" s="576" t="s">
        <v>42</v>
      </c>
      <c r="E14" s="577">
        <f>C14+7</f>
        <v>44373</v>
      </c>
      <c r="F14" s="732" t="s">
        <v>279</v>
      </c>
      <c r="G14" s="732" t="s">
        <v>284</v>
      </c>
      <c r="H14" s="731">
        <f>H12+7</f>
        <v>44379</v>
      </c>
      <c r="I14" s="731">
        <f>H14+17</f>
        <v>44396</v>
      </c>
      <c r="J14" s="731">
        <f>H14+22</f>
        <v>44401</v>
      </c>
      <c r="K14" s="731">
        <f>+H14+29</f>
        <v>44408</v>
      </c>
      <c r="L14" s="731">
        <f>H14+34</f>
        <v>44413</v>
      </c>
      <c r="M14" s="731">
        <f>H14+36</f>
        <v>44415</v>
      </c>
      <c r="N14" s="734"/>
    </row>
    <row r="15" spans="1:15" s="116" customFormat="1" ht="18" customHeight="1">
      <c r="A15" s="584" t="s">
        <v>146</v>
      </c>
      <c r="B15" s="585" t="s">
        <v>138</v>
      </c>
      <c r="C15" s="580">
        <v>44368</v>
      </c>
      <c r="D15" s="581" t="s">
        <v>41</v>
      </c>
      <c r="E15" s="582">
        <f>C15+10</f>
        <v>44378</v>
      </c>
      <c r="F15" s="733"/>
      <c r="G15" s="733"/>
      <c r="H15" s="731"/>
      <c r="I15" s="731"/>
      <c r="J15" s="731"/>
      <c r="K15" s="731"/>
      <c r="L15" s="731"/>
      <c r="M15" s="731"/>
      <c r="N15" s="734"/>
    </row>
    <row r="16" spans="1:15" s="116" customFormat="1" ht="18" customHeight="1">
      <c r="A16" s="573" t="s">
        <v>129</v>
      </c>
      <c r="B16" s="574" t="s">
        <v>165</v>
      </c>
      <c r="C16" s="583">
        <v>44373</v>
      </c>
      <c r="D16" s="576" t="s">
        <v>42</v>
      </c>
      <c r="E16" s="577">
        <f>C16+7</f>
        <v>44380</v>
      </c>
      <c r="F16" s="732" t="s">
        <v>280</v>
      </c>
      <c r="G16" s="732" t="s">
        <v>282</v>
      </c>
      <c r="H16" s="731">
        <f>H14+7</f>
        <v>44386</v>
      </c>
      <c r="I16" s="731">
        <f>H16+17</f>
        <v>44403</v>
      </c>
      <c r="J16" s="731">
        <f>H16+22</f>
        <v>44408</v>
      </c>
      <c r="K16" s="731">
        <f>+H16+29</f>
        <v>44415</v>
      </c>
      <c r="L16" s="731">
        <f>H16+34</f>
        <v>44420</v>
      </c>
      <c r="M16" s="731">
        <f>H16+36</f>
        <v>44422</v>
      </c>
      <c r="N16" s="734"/>
    </row>
    <row r="17" spans="1:14" s="116" customFormat="1" ht="18" customHeight="1">
      <c r="A17" s="578" t="s">
        <v>137</v>
      </c>
      <c r="B17" s="579" t="s">
        <v>160</v>
      </c>
      <c r="C17" s="580">
        <v>44375</v>
      </c>
      <c r="D17" s="581" t="s">
        <v>41</v>
      </c>
      <c r="E17" s="582">
        <f>C17+10</f>
        <v>44385</v>
      </c>
      <c r="F17" s="733"/>
      <c r="G17" s="733"/>
      <c r="H17" s="731"/>
      <c r="I17" s="731"/>
      <c r="J17" s="731"/>
      <c r="K17" s="731"/>
      <c r="L17" s="731"/>
      <c r="M17" s="731"/>
      <c r="N17" s="734"/>
    </row>
    <row r="18" spans="1:14" s="116" customFormat="1" ht="18" customHeight="1">
      <c r="A18" s="795" t="s">
        <v>149</v>
      </c>
      <c r="B18" s="574" t="s">
        <v>147</v>
      </c>
      <c r="C18" s="583">
        <v>44380</v>
      </c>
      <c r="D18" s="576" t="s">
        <v>42</v>
      </c>
      <c r="E18" s="577">
        <f t="shared" ref="E18:E19" si="0">E16+7</f>
        <v>44387</v>
      </c>
      <c r="F18" s="732" t="s">
        <v>281</v>
      </c>
      <c r="G18" s="732" t="s">
        <v>284</v>
      </c>
      <c r="H18" s="731">
        <f>H16+7</f>
        <v>44393</v>
      </c>
      <c r="I18" s="731">
        <f>H18+17</f>
        <v>44410</v>
      </c>
      <c r="J18" s="731">
        <f>H18+22</f>
        <v>44415</v>
      </c>
      <c r="K18" s="731">
        <f>+H18+29</f>
        <v>44422</v>
      </c>
      <c r="L18" s="731">
        <f>H18+34</f>
        <v>44427</v>
      </c>
      <c r="M18" s="731">
        <f>H18+36</f>
        <v>44429</v>
      </c>
      <c r="N18" s="602"/>
    </row>
    <row r="19" spans="1:14" s="116" customFormat="1" ht="18" customHeight="1">
      <c r="A19" s="578" t="s">
        <v>163</v>
      </c>
      <c r="B19" s="579" t="s">
        <v>167</v>
      </c>
      <c r="C19" s="580">
        <v>44382</v>
      </c>
      <c r="D19" s="581" t="s">
        <v>41</v>
      </c>
      <c r="E19" s="582">
        <f t="shared" si="0"/>
        <v>44392</v>
      </c>
      <c r="F19" s="733"/>
      <c r="G19" s="733"/>
      <c r="H19" s="731"/>
      <c r="I19" s="731"/>
      <c r="J19" s="731"/>
      <c r="K19" s="731"/>
      <c r="L19" s="731"/>
      <c r="M19" s="731"/>
      <c r="N19" s="602"/>
    </row>
    <row r="20" spans="1:14" ht="15">
      <c r="A20" s="242"/>
      <c r="B20" s="307"/>
      <c r="C20" s="85"/>
      <c r="D20" s="94"/>
      <c r="E20" s="94"/>
      <c r="F20" s="96"/>
      <c r="G20" s="299"/>
      <c r="I20" s="538"/>
      <c r="J20" s="539"/>
      <c r="K20" s="539"/>
      <c r="L20" s="539"/>
      <c r="M20" s="539"/>
    </row>
    <row r="21" spans="1:14" ht="15">
      <c r="B21" s="301"/>
      <c r="C21" s="82"/>
      <c r="D21" s="83"/>
      <c r="E21" s="83"/>
      <c r="F21" s="289"/>
      <c r="G21" s="298"/>
      <c r="H21" s="91"/>
      <c r="I21" s="91"/>
      <c r="M21" s="80" t="s">
        <v>32</v>
      </c>
    </row>
    <row r="22" spans="1:14" s="135" customFormat="1" ht="15">
      <c r="A22" s="243" t="s">
        <v>33</v>
      </c>
      <c r="B22" s="308"/>
      <c r="C22" s="130"/>
      <c r="D22" s="131"/>
      <c r="E22" s="131"/>
      <c r="F22" s="132"/>
      <c r="G22" s="300"/>
      <c r="H22" s="133"/>
      <c r="I22" s="743"/>
      <c r="J22" s="743"/>
      <c r="K22" s="134"/>
    </row>
    <row r="23" spans="1:14" ht="15">
      <c r="A23" s="244" t="s">
        <v>34</v>
      </c>
      <c r="B23" s="303"/>
      <c r="C23" s="93"/>
      <c r="D23" s="94"/>
      <c r="E23" s="94"/>
      <c r="F23" s="95"/>
      <c r="G23" s="294"/>
      <c r="H23" s="136"/>
      <c r="I23" s="744"/>
      <c r="J23" s="744"/>
      <c r="K23" s="110"/>
    </row>
    <row r="24" spans="1:14" ht="15">
      <c r="A24" s="245" t="s">
        <v>49</v>
      </c>
      <c r="B24" s="307"/>
      <c r="C24" s="85"/>
      <c r="D24" s="94"/>
      <c r="E24" s="94"/>
      <c r="F24" s="96"/>
      <c r="G24" s="299"/>
    </row>
    <row r="25" spans="1:14" ht="15">
      <c r="A25" s="242"/>
      <c r="B25" s="126"/>
      <c r="C25" s="97"/>
      <c r="D25" s="137"/>
      <c r="E25" s="98"/>
      <c r="F25" s="99"/>
      <c r="G25" s="293"/>
    </row>
    <row r="26" spans="1:14" ht="15">
      <c r="A26" s="186" t="s">
        <v>110</v>
      </c>
      <c r="B26" s="305"/>
      <c r="C26" s="138"/>
      <c r="D26" s="139"/>
      <c r="E26" s="128"/>
      <c r="F26" s="95"/>
      <c r="G26" s="294"/>
    </row>
    <row r="27" spans="1:14" ht="15">
      <c r="A27" s="186" t="s">
        <v>109</v>
      </c>
    </row>
  </sheetData>
  <mergeCells count="55">
    <mergeCell ref="I23:J23"/>
    <mergeCell ref="F14:F15"/>
    <mergeCell ref="F16:F17"/>
    <mergeCell ref="G10:G11"/>
    <mergeCell ref="G12:G13"/>
    <mergeCell ref="G14:G15"/>
    <mergeCell ref="G16:G17"/>
    <mergeCell ref="J14:J15"/>
    <mergeCell ref="B1:M1"/>
    <mergeCell ref="B2:M2"/>
    <mergeCell ref="B3:M3"/>
    <mergeCell ref="H10:H11"/>
    <mergeCell ref="I22:J22"/>
    <mergeCell ref="H16:H17"/>
    <mergeCell ref="I16:I17"/>
    <mergeCell ref="J16:J17"/>
    <mergeCell ref="H14:H15"/>
    <mergeCell ref="H12:H13"/>
    <mergeCell ref="F12:F13"/>
    <mergeCell ref="I10:I11"/>
    <mergeCell ref="I12:I13"/>
    <mergeCell ref="F10:F11"/>
    <mergeCell ref="I8:M8"/>
    <mergeCell ref="A8:B9"/>
    <mergeCell ref="C8:D8"/>
    <mergeCell ref="F8:G8"/>
    <mergeCell ref="F9:G9"/>
    <mergeCell ref="C9:D9"/>
    <mergeCell ref="I14:I15"/>
    <mergeCell ref="J12:J13"/>
    <mergeCell ref="K12:K13"/>
    <mergeCell ref="N10:N11"/>
    <mergeCell ref="M10:M11"/>
    <mergeCell ref="J10:J11"/>
    <mergeCell ref="K10:K11"/>
    <mergeCell ref="L12:L13"/>
    <mergeCell ref="M12:M13"/>
    <mergeCell ref="N12:N13"/>
    <mergeCell ref="L10:L11"/>
    <mergeCell ref="N16:N17"/>
    <mergeCell ref="K16:K17"/>
    <mergeCell ref="L16:L17"/>
    <mergeCell ref="M16:M17"/>
    <mergeCell ref="L14:L15"/>
    <mergeCell ref="N14:N15"/>
    <mergeCell ref="K14:K15"/>
    <mergeCell ref="M14:M15"/>
    <mergeCell ref="K18:K19"/>
    <mergeCell ref="L18:L19"/>
    <mergeCell ref="M18:M19"/>
    <mergeCell ref="F18:F19"/>
    <mergeCell ref="G18:G19"/>
    <mergeCell ref="H18:H19"/>
    <mergeCell ref="I18:I19"/>
    <mergeCell ref="J18:J19"/>
  </mergeCells>
  <hyperlinks>
    <hyperlink ref="A7" location="MENU!A1" display="BACK TO MENU" xr:uid="{00000000-0004-0000-04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7"/>
  <sheetViews>
    <sheetView showGridLines="0" tabSelected="1" zoomScale="80" zoomScaleNormal="80" workbookViewId="0">
      <selection activeCell="I14" sqref="I14:I15"/>
    </sheetView>
  </sheetViews>
  <sheetFormatPr defaultColWidth="8" defaultRowHeight="14.25"/>
  <cols>
    <col min="1" max="1" width="25.88671875" style="56" customWidth="1"/>
    <col min="2" max="2" width="8.21875" style="100" customWidth="1"/>
    <col min="3" max="3" width="7.109375" style="57" bestFit="1" customWidth="1"/>
    <col min="4" max="4" width="5.33203125" style="56" bestFit="1" customWidth="1"/>
    <col min="5" max="5" width="7.109375" style="56" bestFit="1" customWidth="1"/>
    <col min="6" max="6" width="22.88671875" style="58" customWidth="1"/>
    <col min="7" max="7" width="12" style="57" customWidth="1"/>
    <col min="8" max="8" width="16" style="58" bestFit="1" customWidth="1"/>
    <col min="9" max="9" width="16.33203125" style="56" bestFit="1" customWidth="1"/>
    <col min="10" max="10" width="16.33203125" style="56" customWidth="1"/>
    <col min="11" max="11" width="16.33203125" style="56" bestFit="1" customWidth="1"/>
    <col min="12" max="12" width="15.77734375" style="56" customWidth="1"/>
    <col min="13" max="13" width="14.33203125" style="56" customWidth="1"/>
    <col min="14" max="14" width="13.21875" style="56" customWidth="1"/>
    <col min="15" max="15" width="15.33203125" style="56" customWidth="1"/>
    <col min="16" max="16" width="7.44140625" style="56" bestFit="1" customWidth="1"/>
    <col min="17" max="17" width="25.109375" style="56" bestFit="1" customWidth="1"/>
    <col min="18" max="16384" width="8" style="56"/>
  </cols>
  <sheetData>
    <row r="1" spans="1:16" ht="18">
      <c r="B1" s="729" t="s">
        <v>0</v>
      </c>
      <c r="C1" s="729"/>
      <c r="D1" s="729"/>
      <c r="E1" s="729"/>
      <c r="F1" s="729"/>
      <c r="G1" s="729"/>
      <c r="H1" s="729"/>
      <c r="I1" s="729"/>
      <c r="J1" s="729"/>
      <c r="K1" s="729"/>
      <c r="L1" s="729"/>
      <c r="M1" s="729"/>
      <c r="N1" s="729"/>
      <c r="O1" s="729"/>
      <c r="P1" s="60"/>
    </row>
    <row r="2" spans="1:16" ht="18">
      <c r="B2" s="730" t="s">
        <v>50</v>
      </c>
      <c r="C2" s="730"/>
      <c r="D2" s="730"/>
      <c r="E2" s="730"/>
      <c r="F2" s="730"/>
      <c r="G2" s="730"/>
      <c r="H2" s="730"/>
      <c r="I2" s="730"/>
      <c r="J2" s="730"/>
      <c r="K2" s="730"/>
      <c r="L2" s="730"/>
      <c r="M2" s="730"/>
      <c r="N2" s="730"/>
      <c r="O2" s="730"/>
      <c r="P2" s="61"/>
    </row>
    <row r="3" spans="1:16" ht="18">
      <c r="B3" s="720" t="s">
        <v>13</v>
      </c>
      <c r="C3" s="720"/>
      <c r="D3" s="720"/>
      <c r="E3" s="720"/>
      <c r="F3" s="720"/>
      <c r="G3" s="720"/>
      <c r="H3" s="720"/>
      <c r="I3" s="720"/>
      <c r="J3" s="720"/>
      <c r="K3" s="720"/>
      <c r="L3" s="720"/>
      <c r="M3" s="720"/>
      <c r="N3" s="720"/>
      <c r="O3" s="720"/>
      <c r="P3" s="61"/>
    </row>
    <row r="4" spans="1:16" ht="18">
      <c r="B4" s="753" t="s">
        <v>51</v>
      </c>
      <c r="C4" s="753"/>
      <c r="D4" s="753"/>
      <c r="E4" s="753"/>
      <c r="F4" s="753"/>
      <c r="G4" s="753"/>
      <c r="H4" s="753"/>
      <c r="I4" s="753"/>
      <c r="J4" s="753"/>
      <c r="K4" s="753"/>
      <c r="L4" s="753"/>
      <c r="M4" s="753"/>
      <c r="N4" s="753"/>
      <c r="O4" s="753"/>
    </row>
    <row r="5" spans="1:16" ht="15">
      <c r="B5" s="103"/>
      <c r="C5" s="63"/>
      <c r="D5" s="61"/>
      <c r="E5" s="61"/>
      <c r="H5" s="140"/>
      <c r="I5" s="61"/>
      <c r="J5" s="61"/>
      <c r="K5" s="61"/>
      <c r="L5" s="141"/>
      <c r="M5" s="61"/>
      <c r="N5" s="61"/>
      <c r="O5" s="142"/>
    </row>
    <row r="6" spans="1:16" ht="15">
      <c r="A6" s="62"/>
      <c r="B6" s="103"/>
      <c r="C6" s="63"/>
      <c r="D6" s="61"/>
      <c r="E6" s="61"/>
      <c r="F6" s="64"/>
      <c r="G6" s="63"/>
      <c r="H6" s="65"/>
      <c r="I6" s="61"/>
      <c r="J6" s="61"/>
      <c r="K6" s="61"/>
      <c r="L6" s="61"/>
      <c r="M6" s="61"/>
      <c r="N6" s="67"/>
      <c r="O6" s="66"/>
    </row>
    <row r="7" spans="1:16" ht="15">
      <c r="A7" s="238" t="s">
        <v>14</v>
      </c>
      <c r="B7" s="103"/>
      <c r="C7" s="63"/>
      <c r="D7" s="61"/>
      <c r="E7" s="61"/>
      <c r="F7" s="64"/>
      <c r="G7" s="63"/>
      <c r="H7" s="65"/>
      <c r="I7" s="61"/>
      <c r="J7" s="61"/>
      <c r="K7" s="61"/>
      <c r="L7" s="61"/>
      <c r="M7" s="61"/>
      <c r="N7" s="67"/>
      <c r="O7" s="66"/>
    </row>
    <row r="8" spans="1:16" ht="18" customHeight="1">
      <c r="A8" s="722" t="s">
        <v>52</v>
      </c>
      <c r="B8" s="722"/>
      <c r="C8" s="724" t="s">
        <v>17</v>
      </c>
      <c r="D8" s="724"/>
      <c r="E8" s="267" t="s">
        <v>18</v>
      </c>
      <c r="F8" s="738" t="s">
        <v>19</v>
      </c>
      <c r="G8" s="738"/>
      <c r="H8" s="250" t="s">
        <v>38</v>
      </c>
      <c r="I8" s="738" t="s">
        <v>18</v>
      </c>
      <c r="J8" s="738"/>
      <c r="K8" s="738"/>
      <c r="L8" s="738"/>
      <c r="M8" s="738"/>
      <c r="N8" s="738"/>
      <c r="O8" s="738"/>
    </row>
    <row r="9" spans="1:16" ht="30">
      <c r="A9" s="723"/>
      <c r="B9" s="723"/>
      <c r="C9" s="725" t="s">
        <v>21</v>
      </c>
      <c r="D9" s="725"/>
      <c r="E9" s="273" t="s">
        <v>39</v>
      </c>
      <c r="F9" s="739" t="s">
        <v>23</v>
      </c>
      <c r="G9" s="739"/>
      <c r="H9" s="112" t="s">
        <v>18</v>
      </c>
      <c r="I9" s="113" t="s">
        <v>53</v>
      </c>
      <c r="J9" s="284" t="s">
        <v>54</v>
      </c>
      <c r="K9" s="113" t="s">
        <v>55</v>
      </c>
      <c r="L9" s="113" t="s">
        <v>56</v>
      </c>
      <c r="M9" s="113" t="s">
        <v>57</v>
      </c>
      <c r="N9" s="113" t="s">
        <v>58</v>
      </c>
      <c r="O9" s="285" t="s">
        <v>112</v>
      </c>
    </row>
    <row r="10" spans="1:16" s="116" customFormat="1" ht="18" customHeight="1">
      <c r="A10" s="573" t="s">
        <v>146</v>
      </c>
      <c r="B10" s="574" t="s">
        <v>161</v>
      </c>
      <c r="C10" s="575">
        <v>44352</v>
      </c>
      <c r="D10" s="576" t="s">
        <v>42</v>
      </c>
      <c r="E10" s="577">
        <f>C10+7</f>
        <v>44359</v>
      </c>
      <c r="F10" s="749" t="s">
        <v>285</v>
      </c>
      <c r="G10" s="749" t="s">
        <v>290</v>
      </c>
      <c r="H10" s="745">
        <v>44362</v>
      </c>
      <c r="I10" s="750">
        <f>H10+19</f>
        <v>44381</v>
      </c>
      <c r="J10" s="750">
        <f>H10+24</f>
        <v>44386</v>
      </c>
      <c r="K10" s="750">
        <f>H10+25</f>
        <v>44387</v>
      </c>
      <c r="L10" s="750">
        <f>H10+28</f>
        <v>44390</v>
      </c>
      <c r="M10" s="750">
        <f>H10+30</f>
        <v>44392</v>
      </c>
      <c r="N10" s="750">
        <f>H10+34</f>
        <v>44396</v>
      </c>
      <c r="O10" s="750">
        <f>N10+7</f>
        <v>44403</v>
      </c>
      <c r="P10" s="752" t="s">
        <v>63</v>
      </c>
    </row>
    <row r="11" spans="1:16" s="116" customFormat="1" ht="18" customHeight="1">
      <c r="A11" s="578" t="s">
        <v>129</v>
      </c>
      <c r="B11" s="579" t="s">
        <v>148</v>
      </c>
      <c r="C11" s="580">
        <v>44354</v>
      </c>
      <c r="D11" s="581" t="s">
        <v>41</v>
      </c>
      <c r="E11" s="582">
        <f>C11+10</f>
        <v>44364</v>
      </c>
      <c r="F11" s="748"/>
      <c r="G11" s="748"/>
      <c r="H11" s="746"/>
      <c r="I11" s="751"/>
      <c r="J11" s="751"/>
      <c r="K11" s="751"/>
      <c r="L11" s="751"/>
      <c r="M11" s="751"/>
      <c r="N11" s="751"/>
      <c r="O11" s="751"/>
      <c r="P11" s="752"/>
    </row>
    <row r="12" spans="1:16" s="116" customFormat="1" ht="18" customHeight="1">
      <c r="A12" s="573" t="s">
        <v>137</v>
      </c>
      <c r="B12" s="574" t="s">
        <v>162</v>
      </c>
      <c r="C12" s="583">
        <v>44359</v>
      </c>
      <c r="D12" s="576" t="s">
        <v>42</v>
      </c>
      <c r="E12" s="577">
        <f>C12+7</f>
        <v>44366</v>
      </c>
      <c r="F12" s="749" t="s">
        <v>286</v>
      </c>
      <c r="G12" s="749" t="s">
        <v>291</v>
      </c>
      <c r="H12" s="745">
        <f>H10+7</f>
        <v>44369</v>
      </c>
      <c r="I12" s="745">
        <f>H12+19</f>
        <v>44388</v>
      </c>
      <c r="J12" s="745">
        <f>H12+24</f>
        <v>44393</v>
      </c>
      <c r="K12" s="745">
        <f>H12+25</f>
        <v>44394</v>
      </c>
      <c r="L12" s="745">
        <f>H12+28</f>
        <v>44397</v>
      </c>
      <c r="M12" s="745">
        <f>H12+30</f>
        <v>44399</v>
      </c>
      <c r="N12" s="745">
        <f>H12+34</f>
        <v>44403</v>
      </c>
      <c r="O12" s="745">
        <f>N12+7</f>
        <v>44410</v>
      </c>
      <c r="P12" s="752"/>
    </row>
    <row r="13" spans="1:16" s="116" customFormat="1" ht="18" customHeight="1">
      <c r="A13" s="578" t="s">
        <v>149</v>
      </c>
      <c r="B13" s="579" t="s">
        <v>159</v>
      </c>
      <c r="C13" s="580">
        <v>44361</v>
      </c>
      <c r="D13" s="581" t="s">
        <v>41</v>
      </c>
      <c r="E13" s="582">
        <f>C13+10</f>
        <v>44371</v>
      </c>
      <c r="F13" s="748"/>
      <c r="G13" s="748"/>
      <c r="H13" s="746"/>
      <c r="I13" s="746"/>
      <c r="J13" s="746"/>
      <c r="K13" s="746"/>
      <c r="L13" s="746"/>
      <c r="M13" s="746"/>
      <c r="N13" s="746"/>
      <c r="O13" s="746"/>
      <c r="P13" s="752"/>
    </row>
    <row r="14" spans="1:16" s="116" customFormat="1" ht="18" customHeight="1">
      <c r="A14" s="573" t="s">
        <v>163</v>
      </c>
      <c r="B14" s="574" t="s">
        <v>164</v>
      </c>
      <c r="C14" s="583">
        <v>44366</v>
      </c>
      <c r="D14" s="576" t="s">
        <v>42</v>
      </c>
      <c r="E14" s="577">
        <f>C14+7</f>
        <v>44373</v>
      </c>
      <c r="F14" s="749" t="s">
        <v>287</v>
      </c>
      <c r="G14" s="749" t="s">
        <v>292</v>
      </c>
      <c r="H14" s="745">
        <f>H12+7</f>
        <v>44376</v>
      </c>
      <c r="I14" s="745">
        <f>H14+19</f>
        <v>44395</v>
      </c>
      <c r="J14" s="745">
        <f>H14+24</f>
        <v>44400</v>
      </c>
      <c r="K14" s="745">
        <f>H14+25</f>
        <v>44401</v>
      </c>
      <c r="L14" s="745">
        <f>H14+28</f>
        <v>44404</v>
      </c>
      <c r="M14" s="745">
        <f>H14+30</f>
        <v>44406</v>
      </c>
      <c r="N14" s="745">
        <f>H14+34</f>
        <v>44410</v>
      </c>
      <c r="O14" s="745">
        <f>N14+7</f>
        <v>44417</v>
      </c>
      <c r="P14" s="752"/>
    </row>
    <row r="15" spans="1:16" s="116" customFormat="1" ht="18" customHeight="1">
      <c r="A15" s="584" t="s">
        <v>146</v>
      </c>
      <c r="B15" s="585" t="s">
        <v>138</v>
      </c>
      <c r="C15" s="580">
        <v>44368</v>
      </c>
      <c r="D15" s="581" t="s">
        <v>41</v>
      </c>
      <c r="E15" s="582">
        <f>C15+10</f>
        <v>44378</v>
      </c>
      <c r="F15" s="748"/>
      <c r="G15" s="748"/>
      <c r="H15" s="746"/>
      <c r="I15" s="746"/>
      <c r="J15" s="746"/>
      <c r="K15" s="746"/>
      <c r="L15" s="746"/>
      <c r="M15" s="746"/>
      <c r="N15" s="746"/>
      <c r="O15" s="746"/>
      <c r="P15" s="752"/>
    </row>
    <row r="16" spans="1:16" s="116" customFormat="1" ht="18" customHeight="1">
      <c r="A16" s="573" t="s">
        <v>129</v>
      </c>
      <c r="B16" s="574" t="s">
        <v>165</v>
      </c>
      <c r="C16" s="583">
        <v>44373</v>
      </c>
      <c r="D16" s="576" t="s">
        <v>42</v>
      </c>
      <c r="E16" s="577">
        <f>C16+7</f>
        <v>44380</v>
      </c>
      <c r="F16" s="747" t="s">
        <v>288</v>
      </c>
      <c r="G16" s="749" t="s">
        <v>293</v>
      </c>
      <c r="H16" s="745">
        <f>H14+7</f>
        <v>44383</v>
      </c>
      <c r="I16" s="745">
        <f>H16+19</f>
        <v>44402</v>
      </c>
      <c r="J16" s="745">
        <f>H16+24</f>
        <v>44407</v>
      </c>
      <c r="K16" s="745">
        <f>H16+25</f>
        <v>44408</v>
      </c>
      <c r="L16" s="745">
        <f>H16+28</f>
        <v>44411</v>
      </c>
      <c r="M16" s="745">
        <f>H16+30</f>
        <v>44413</v>
      </c>
      <c r="N16" s="745">
        <f>H16+34</f>
        <v>44417</v>
      </c>
      <c r="O16" s="745">
        <f>N16+7</f>
        <v>44424</v>
      </c>
      <c r="P16" s="752"/>
    </row>
    <row r="17" spans="1:16" s="116" customFormat="1" ht="18" customHeight="1">
      <c r="A17" s="578" t="s">
        <v>137</v>
      </c>
      <c r="B17" s="579" t="s">
        <v>160</v>
      </c>
      <c r="C17" s="580">
        <v>44375</v>
      </c>
      <c r="D17" s="581" t="s">
        <v>41</v>
      </c>
      <c r="E17" s="582">
        <f>C17+10</f>
        <v>44385</v>
      </c>
      <c r="F17" s="748"/>
      <c r="G17" s="748"/>
      <c r="H17" s="746"/>
      <c r="I17" s="746"/>
      <c r="J17" s="746"/>
      <c r="K17" s="746"/>
      <c r="L17" s="746"/>
      <c r="M17" s="746"/>
      <c r="N17" s="746"/>
      <c r="O17" s="746"/>
      <c r="P17" s="752"/>
    </row>
    <row r="18" spans="1:16" ht="15">
      <c r="A18" s="573" t="s">
        <v>166</v>
      </c>
      <c r="B18" s="574" t="s">
        <v>147</v>
      </c>
      <c r="C18" s="583">
        <v>44380</v>
      </c>
      <c r="D18" s="576" t="s">
        <v>42</v>
      </c>
      <c r="E18" s="577">
        <f>C18+7</f>
        <v>44387</v>
      </c>
      <c r="F18" s="747" t="s">
        <v>289</v>
      </c>
      <c r="G18" s="749" t="s">
        <v>294</v>
      </c>
      <c r="H18" s="745">
        <f>H16+7</f>
        <v>44390</v>
      </c>
      <c r="I18" s="745">
        <f>H18+19</f>
        <v>44409</v>
      </c>
      <c r="J18" s="745">
        <f>H18+24</f>
        <v>44414</v>
      </c>
      <c r="K18" s="745">
        <f>H18+25</f>
        <v>44415</v>
      </c>
      <c r="L18" s="745">
        <f>H18+28</f>
        <v>44418</v>
      </c>
      <c r="M18" s="745">
        <f>H18+30</f>
        <v>44420</v>
      </c>
      <c r="N18" s="745">
        <f>H18+34</f>
        <v>44424</v>
      </c>
      <c r="O18" s="745">
        <f>N18+7</f>
        <v>44431</v>
      </c>
    </row>
    <row r="19" spans="1:16" ht="15">
      <c r="A19" s="578" t="s">
        <v>163</v>
      </c>
      <c r="B19" s="579" t="s">
        <v>167</v>
      </c>
      <c r="C19" s="580">
        <v>44382</v>
      </c>
      <c r="D19" s="581" t="s">
        <v>41</v>
      </c>
      <c r="E19" s="582">
        <f>C19+10</f>
        <v>44392</v>
      </c>
      <c r="F19" s="748"/>
      <c r="G19" s="748"/>
      <c r="H19" s="746"/>
      <c r="I19" s="746"/>
      <c r="J19" s="746"/>
      <c r="K19" s="746"/>
      <c r="L19" s="746"/>
      <c r="M19" s="746"/>
      <c r="N19" s="746"/>
      <c r="O19" s="746"/>
    </row>
    <row r="20" spans="1:16" ht="15">
      <c r="A20" s="81" t="s">
        <v>33</v>
      </c>
      <c r="B20" s="301"/>
      <c r="C20" s="82"/>
      <c r="D20" s="83"/>
      <c r="E20" s="83"/>
      <c r="F20" s="290"/>
      <c r="G20" s="298"/>
      <c r="H20" s="84"/>
      <c r="K20" s="110"/>
    </row>
    <row r="21" spans="1:16" ht="15">
      <c r="A21" s="143" t="s">
        <v>34</v>
      </c>
      <c r="B21" s="302"/>
      <c r="C21" s="89"/>
      <c r="D21" s="90"/>
      <c r="E21" s="90"/>
      <c r="F21" s="290"/>
      <c r="G21" s="298"/>
      <c r="H21" s="91"/>
      <c r="I21" s="188"/>
      <c r="J21" s="188"/>
      <c r="K21" s="110"/>
    </row>
    <row r="22" spans="1:16" ht="15">
      <c r="A22" s="125" t="s">
        <v>49</v>
      </c>
      <c r="B22" s="303"/>
      <c r="C22" s="93"/>
      <c r="D22" s="94"/>
      <c r="E22" s="94"/>
      <c r="F22" s="291"/>
      <c r="G22" s="294"/>
      <c r="H22" s="136"/>
      <c r="I22" s="188"/>
      <c r="J22" s="188"/>
      <c r="O22" s="80" t="s">
        <v>32</v>
      </c>
    </row>
    <row r="23" spans="1:16" ht="15">
      <c r="A23" s="85"/>
      <c r="B23" s="304"/>
      <c r="C23" s="86"/>
      <c r="D23" s="87"/>
      <c r="E23" s="87"/>
      <c r="F23" s="309"/>
      <c r="G23" s="363"/>
      <c r="H23" s="91"/>
      <c r="I23" s="110"/>
      <c r="J23" s="110"/>
      <c r="K23" s="110"/>
    </row>
    <row r="24" spans="1:16" ht="15">
      <c r="A24" s="186" t="s">
        <v>110</v>
      </c>
      <c r="B24" s="126"/>
      <c r="C24" s="97"/>
      <c r="D24" s="137"/>
      <c r="E24" s="98"/>
      <c r="F24" s="292"/>
      <c r="G24" s="293"/>
      <c r="H24" s="136"/>
      <c r="I24" s="188"/>
      <c r="J24" s="188"/>
      <c r="K24" s="110"/>
    </row>
    <row r="25" spans="1:16" ht="15">
      <c r="A25" s="186" t="s">
        <v>109</v>
      </c>
      <c r="B25" s="305"/>
      <c r="C25" s="138"/>
      <c r="D25" s="139"/>
      <c r="E25" s="128"/>
      <c r="F25" s="291"/>
      <c r="G25" s="294"/>
      <c r="H25" s="91"/>
      <c r="I25" s="188"/>
      <c r="J25" s="188"/>
    </row>
    <row r="26" spans="1:16" ht="15" thickBot="1"/>
    <row r="27" spans="1:16" ht="15.75" thickBot="1">
      <c r="A27" s="234" t="s">
        <v>59</v>
      </c>
      <c r="B27" s="306"/>
      <c r="C27" s="235"/>
      <c r="D27" s="235"/>
      <c r="E27" s="235"/>
      <c r="F27" s="235"/>
      <c r="G27" s="364"/>
      <c r="H27" s="235"/>
      <c r="I27" s="235"/>
      <c r="J27" s="236"/>
    </row>
  </sheetData>
  <mergeCells count="64">
    <mergeCell ref="H12:H13"/>
    <mergeCell ref="I12:I13"/>
    <mergeCell ref="J12:J13"/>
    <mergeCell ref="H14:H15"/>
    <mergeCell ref="I14:I15"/>
    <mergeCell ref="J14:J15"/>
    <mergeCell ref="P10:P11"/>
    <mergeCell ref="B1:O1"/>
    <mergeCell ref="B2:O2"/>
    <mergeCell ref="B3:O3"/>
    <mergeCell ref="B4:O4"/>
    <mergeCell ref="A8:B9"/>
    <mergeCell ref="C8:D8"/>
    <mergeCell ref="I8:O8"/>
    <mergeCell ref="C9:D9"/>
    <mergeCell ref="F8:G8"/>
    <mergeCell ref="F9:G9"/>
    <mergeCell ref="F10:F11"/>
    <mergeCell ref="G10:G11"/>
    <mergeCell ref="H10:H11"/>
    <mergeCell ref="I10:I11"/>
    <mergeCell ref="J10:J11"/>
    <mergeCell ref="P12:P13"/>
    <mergeCell ref="P14:P15"/>
    <mergeCell ref="P16:P17"/>
    <mergeCell ref="K12:K13"/>
    <mergeCell ref="L12:L13"/>
    <mergeCell ref="M12:M13"/>
    <mergeCell ref="N12:N13"/>
    <mergeCell ref="O12:O13"/>
    <mergeCell ref="K14:K15"/>
    <mergeCell ref="L14:L15"/>
    <mergeCell ref="M14:M15"/>
    <mergeCell ref="N14:N15"/>
    <mergeCell ref="O14:O15"/>
    <mergeCell ref="M16:M17"/>
    <mergeCell ref="N16:N17"/>
    <mergeCell ref="O16:O17"/>
    <mergeCell ref="K10:K11"/>
    <mergeCell ref="L10:L11"/>
    <mergeCell ref="M10:M11"/>
    <mergeCell ref="N10:N11"/>
    <mergeCell ref="O10:O11"/>
    <mergeCell ref="H16:H17"/>
    <mergeCell ref="I16:I17"/>
    <mergeCell ref="J16:J17"/>
    <mergeCell ref="K16:K17"/>
    <mergeCell ref="L16:L17"/>
    <mergeCell ref="F12:F13"/>
    <mergeCell ref="G12:G13"/>
    <mergeCell ref="F14:F15"/>
    <mergeCell ref="G14:G15"/>
    <mergeCell ref="F16:F17"/>
    <mergeCell ref="G16:G17"/>
    <mergeCell ref="F18:F19"/>
    <mergeCell ref="G18:G19"/>
    <mergeCell ref="H18:H19"/>
    <mergeCell ref="I18:I19"/>
    <mergeCell ref="J18:J19"/>
    <mergeCell ref="K18:K19"/>
    <mergeCell ref="L18:L19"/>
    <mergeCell ref="M18:M19"/>
    <mergeCell ref="N18:N19"/>
    <mergeCell ref="O18:O19"/>
  </mergeCells>
  <phoneticPr fontId="11" type="noConversion"/>
  <hyperlinks>
    <hyperlink ref="A7" location="MENU!A1" display="BACK TO MENU" xr:uid="{00000000-0004-0000-0500-000000000000}"/>
  </hyperlinks>
  <printOptions horizontalCentered="1"/>
  <pageMargins left="0" right="0" top="0" bottom="0" header="0" footer="0"/>
  <pageSetup paperSize="9" scale="5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V40"/>
  <sheetViews>
    <sheetView showGridLines="0" zoomScale="80" zoomScaleNormal="80" workbookViewId="0">
      <selection activeCell="K24" sqref="K24"/>
    </sheetView>
  </sheetViews>
  <sheetFormatPr defaultColWidth="8" defaultRowHeight="15"/>
  <cols>
    <col min="1" max="1" width="25.88671875" style="144" customWidth="1"/>
    <col min="2" max="2" width="8.21875" style="147" customWidth="1"/>
    <col min="3" max="3" width="9" style="146" customWidth="1"/>
    <col min="4" max="4" width="5.77734375" style="144" customWidth="1"/>
    <col min="5" max="5" width="9.21875" style="144" customWidth="1"/>
    <col min="6" max="6" width="27.33203125" style="147" customWidth="1"/>
    <col min="7" max="7" width="13.77734375" style="147" customWidth="1"/>
    <col min="8" max="8" width="15.6640625" style="147" bestFit="1" customWidth="1"/>
    <col min="9" max="9" width="8.88671875" style="144" bestFit="1" customWidth="1"/>
    <col min="10" max="10" width="12.109375" style="144" customWidth="1"/>
    <col min="11" max="11" width="14.6640625" style="144" bestFit="1" customWidth="1"/>
    <col min="12" max="12" width="18" style="144" bestFit="1" customWidth="1"/>
    <col min="13" max="14" width="8" style="383"/>
    <col min="15" max="15" width="17.77734375" style="383" customWidth="1"/>
    <col min="16" max="16" width="8" style="383"/>
    <col min="17" max="17" width="8.88671875" style="383" bestFit="1" customWidth="1"/>
    <col min="18" max="18" width="10" style="383" customWidth="1"/>
    <col min="19" max="19" width="8" style="383"/>
    <col min="20" max="20" width="6.44140625" style="144" bestFit="1" customWidth="1"/>
    <col min="21" max="16384" width="8" style="144"/>
  </cols>
  <sheetData>
    <row r="1" spans="1:22" ht="18">
      <c r="B1" s="756" t="s">
        <v>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T1" s="150"/>
    </row>
    <row r="2" spans="1:22" ht="18">
      <c r="B2" s="755" t="s">
        <v>119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T2" s="156"/>
    </row>
    <row r="3" spans="1:22" ht="18">
      <c r="B3" s="754" t="s">
        <v>81</v>
      </c>
      <c r="C3" s="754"/>
      <c r="D3" s="754"/>
      <c r="E3" s="754"/>
      <c r="F3" s="754"/>
      <c r="G3" s="754"/>
      <c r="H3" s="754"/>
      <c r="I3" s="754"/>
      <c r="J3" s="754"/>
      <c r="K3" s="754"/>
      <c r="L3" s="754"/>
      <c r="M3" s="382"/>
      <c r="T3" s="169"/>
    </row>
    <row r="4" spans="1:22" ht="15.75" customHeight="1"/>
    <row r="5" spans="1:22">
      <c r="A5" s="238" t="s">
        <v>14</v>
      </c>
    </row>
    <row r="6" spans="1:22" ht="18" customHeight="1">
      <c r="A6" s="757" t="s">
        <v>168</v>
      </c>
      <c r="B6" s="758"/>
      <c r="C6" s="767" t="s">
        <v>17</v>
      </c>
      <c r="D6" s="768"/>
      <c r="E6" s="379" t="s">
        <v>18</v>
      </c>
      <c r="F6" s="761" t="s">
        <v>19</v>
      </c>
      <c r="G6" s="762"/>
      <c r="H6" s="459" t="s">
        <v>65</v>
      </c>
      <c r="I6" s="764" t="s">
        <v>18</v>
      </c>
      <c r="J6" s="765"/>
      <c r="K6" s="765"/>
      <c r="L6" s="765"/>
      <c r="M6" s="765"/>
      <c r="N6" s="765"/>
      <c r="O6" s="765"/>
      <c r="P6" s="765"/>
      <c r="Q6" s="765"/>
      <c r="R6" s="765"/>
      <c r="S6" s="766"/>
    </row>
    <row r="7" spans="1:22" s="387" customFormat="1" ht="30">
      <c r="A7" s="759"/>
      <c r="B7" s="760"/>
      <c r="C7" s="377" t="s">
        <v>21</v>
      </c>
      <c r="D7" s="566"/>
      <c r="E7" s="567" t="s">
        <v>66</v>
      </c>
      <c r="F7" s="763" t="s">
        <v>23</v>
      </c>
      <c r="G7" s="763"/>
      <c r="H7" s="461" t="s">
        <v>18</v>
      </c>
      <c r="I7" s="384" t="s">
        <v>82</v>
      </c>
      <c r="J7" s="385" t="s">
        <v>83</v>
      </c>
      <c r="K7" s="386" t="s">
        <v>84</v>
      </c>
      <c r="L7" s="386" t="s">
        <v>120</v>
      </c>
      <c r="M7" s="361" t="s">
        <v>87</v>
      </c>
      <c r="N7" s="361" t="s">
        <v>88</v>
      </c>
      <c r="O7" s="362" t="s">
        <v>89</v>
      </c>
      <c r="P7" s="362" t="s">
        <v>90</v>
      </c>
      <c r="Q7" s="362" t="s">
        <v>91</v>
      </c>
      <c r="R7" s="362" t="s">
        <v>92</v>
      </c>
      <c r="S7" s="362" t="s">
        <v>93</v>
      </c>
    </row>
    <row r="8" spans="1:22" s="145" customFormat="1" ht="18" customHeight="1">
      <c r="A8" s="593"/>
      <c r="B8" s="594"/>
      <c r="C8" s="646"/>
      <c r="D8" s="647"/>
      <c r="E8" s="648"/>
      <c r="F8" s="472" t="s">
        <v>154</v>
      </c>
      <c r="G8" s="456" t="s">
        <v>183</v>
      </c>
      <c r="H8" s="418">
        <v>44352</v>
      </c>
      <c r="I8" s="418">
        <v>44371</v>
      </c>
      <c r="J8" s="419" t="s">
        <v>31</v>
      </c>
      <c r="K8" s="419" t="s">
        <v>31</v>
      </c>
      <c r="L8" s="419" t="s">
        <v>31</v>
      </c>
      <c r="M8" s="419" t="s">
        <v>31</v>
      </c>
      <c r="N8" s="419" t="s">
        <v>31</v>
      </c>
      <c r="O8" s="419" t="s">
        <v>31</v>
      </c>
      <c r="P8" s="419" t="s">
        <v>31</v>
      </c>
      <c r="Q8" s="419" t="s">
        <v>31</v>
      </c>
      <c r="R8" s="419" t="s">
        <v>31</v>
      </c>
      <c r="S8" s="419" t="s">
        <v>31</v>
      </c>
      <c r="T8" s="212" t="s">
        <v>101</v>
      </c>
      <c r="U8"/>
      <c r="V8"/>
    </row>
    <row r="9" spans="1:22" ht="18" customHeight="1">
      <c r="A9" s="565" t="s">
        <v>169</v>
      </c>
      <c r="B9" s="595" t="s">
        <v>170</v>
      </c>
      <c r="C9" s="652">
        <v>44347</v>
      </c>
      <c r="D9" s="568" t="s">
        <v>41</v>
      </c>
      <c r="E9" s="479">
        <f>+C9+2</f>
        <v>44349</v>
      </c>
      <c r="F9" s="455" t="s">
        <v>186</v>
      </c>
      <c r="G9" s="455" t="s">
        <v>142</v>
      </c>
      <c r="H9" s="403">
        <v>44352</v>
      </c>
      <c r="I9" s="404">
        <v>44373</v>
      </c>
      <c r="J9" s="404" t="s">
        <v>31</v>
      </c>
      <c r="K9" s="403" t="s">
        <v>31</v>
      </c>
      <c r="L9" s="403" t="s">
        <v>31</v>
      </c>
      <c r="M9" s="403" t="s">
        <v>31</v>
      </c>
      <c r="N9" s="403" t="s">
        <v>31</v>
      </c>
      <c r="O9" s="403" t="s">
        <v>31</v>
      </c>
      <c r="P9" s="403" t="s">
        <v>31</v>
      </c>
      <c r="Q9" s="403" t="s">
        <v>31</v>
      </c>
      <c r="R9" s="403" t="s">
        <v>31</v>
      </c>
      <c r="S9" s="403" t="s">
        <v>31</v>
      </c>
      <c r="T9" s="170" t="s">
        <v>102</v>
      </c>
      <c r="U9"/>
      <c r="V9"/>
    </row>
    <row r="10" spans="1:22" ht="18" customHeight="1">
      <c r="A10" s="462" t="s">
        <v>134</v>
      </c>
      <c r="B10" s="596" t="s">
        <v>174</v>
      </c>
      <c r="C10" s="650">
        <v>44352</v>
      </c>
      <c r="D10" s="569" t="s">
        <v>42</v>
      </c>
      <c r="E10" s="559">
        <f>C10+2</f>
        <v>44354</v>
      </c>
      <c r="F10" s="597" t="s">
        <v>193</v>
      </c>
      <c r="G10" s="597" t="s">
        <v>194</v>
      </c>
      <c r="H10" s="451">
        <v>44351</v>
      </c>
      <c r="I10" s="452" t="s">
        <v>31</v>
      </c>
      <c r="J10" s="451">
        <v>44370</v>
      </c>
      <c r="K10" s="451">
        <v>44380</v>
      </c>
      <c r="L10" s="451">
        <v>44385</v>
      </c>
      <c r="M10" s="453" t="s">
        <v>31</v>
      </c>
      <c r="N10" s="453" t="s">
        <v>31</v>
      </c>
      <c r="O10" s="453" t="s">
        <v>31</v>
      </c>
      <c r="P10" s="453" t="s">
        <v>31</v>
      </c>
      <c r="Q10" s="453" t="s">
        <v>31</v>
      </c>
      <c r="R10" s="453" t="s">
        <v>31</v>
      </c>
      <c r="S10" s="453" t="s">
        <v>31</v>
      </c>
      <c r="T10" s="454" t="s">
        <v>105</v>
      </c>
      <c r="U10"/>
      <c r="V10"/>
    </row>
    <row r="11" spans="1:22" s="180" customFormat="1" ht="18" customHeight="1">
      <c r="A11" s="676" t="s">
        <v>132</v>
      </c>
      <c r="B11" s="677" t="s">
        <v>152</v>
      </c>
      <c r="C11" s="678">
        <v>44354</v>
      </c>
      <c r="D11" s="679" t="s">
        <v>41</v>
      </c>
      <c r="E11" s="680">
        <f>C11+2</f>
        <v>44356</v>
      </c>
      <c r="F11" s="589" t="s">
        <v>130</v>
      </c>
      <c r="G11" s="590"/>
      <c r="H11" s="625"/>
      <c r="I11" s="626" t="s">
        <v>31</v>
      </c>
      <c r="J11" s="626" t="s">
        <v>31</v>
      </c>
      <c r="K11" s="626" t="s">
        <v>31</v>
      </c>
      <c r="L11" s="626" t="s">
        <v>31</v>
      </c>
      <c r="M11" s="627"/>
      <c r="N11" s="628" t="s">
        <v>31</v>
      </c>
      <c r="O11" s="629" t="s">
        <v>31</v>
      </c>
      <c r="P11" s="625"/>
      <c r="Q11" s="629" t="s">
        <v>31</v>
      </c>
      <c r="R11" s="629" t="s">
        <v>31</v>
      </c>
      <c r="S11" s="625"/>
      <c r="T11" s="681" t="s">
        <v>103</v>
      </c>
      <c r="U11" s="682"/>
      <c r="V11" s="682"/>
    </row>
    <row r="12" spans="1:22" ht="18" customHeight="1">
      <c r="C12" s="649"/>
      <c r="D12" s="653"/>
      <c r="E12" s="654"/>
      <c r="F12" s="439" t="s">
        <v>200</v>
      </c>
      <c r="G12" s="432" t="s">
        <v>155</v>
      </c>
      <c r="H12" s="433">
        <v>44353</v>
      </c>
      <c r="I12" s="434" t="s">
        <v>31</v>
      </c>
      <c r="J12" s="434" t="s">
        <v>31</v>
      </c>
      <c r="K12" s="434" t="s">
        <v>31</v>
      </c>
      <c r="L12" s="434" t="s">
        <v>31</v>
      </c>
      <c r="M12" s="542" t="s">
        <v>31</v>
      </c>
      <c r="N12" s="435" t="s">
        <v>31</v>
      </c>
      <c r="O12" s="436">
        <v>44380</v>
      </c>
      <c r="P12" s="436">
        <v>44378</v>
      </c>
      <c r="Q12" s="437" t="s">
        <v>31</v>
      </c>
      <c r="R12" s="436">
        <v>44382</v>
      </c>
      <c r="S12" s="434">
        <v>44384</v>
      </c>
      <c r="T12" s="381" t="s">
        <v>104</v>
      </c>
      <c r="U12"/>
      <c r="V12"/>
    </row>
    <row r="13" spans="1:22" ht="18" customHeight="1">
      <c r="C13" s="661"/>
      <c r="D13" s="662"/>
      <c r="E13" s="663"/>
      <c r="F13" s="553" t="s">
        <v>204</v>
      </c>
      <c r="G13" s="398" t="s">
        <v>205</v>
      </c>
      <c r="H13" s="399">
        <v>44356</v>
      </c>
      <c r="I13" s="400" t="s">
        <v>31</v>
      </c>
      <c r="J13" s="400" t="s">
        <v>31</v>
      </c>
      <c r="K13" s="400" t="s">
        <v>31</v>
      </c>
      <c r="L13" s="400" t="s">
        <v>31</v>
      </c>
      <c r="M13" s="401">
        <v>44387</v>
      </c>
      <c r="N13" s="401">
        <v>44384</v>
      </c>
      <c r="O13" s="401">
        <v>44381</v>
      </c>
      <c r="P13" s="402" t="s">
        <v>31</v>
      </c>
      <c r="Q13" s="401">
        <f>H13+35</f>
        <v>44391</v>
      </c>
      <c r="R13" s="402" t="s">
        <v>31</v>
      </c>
      <c r="S13" s="402" t="s">
        <v>31</v>
      </c>
      <c r="T13" s="373" t="s">
        <v>106</v>
      </c>
      <c r="U13"/>
      <c r="V13"/>
    </row>
    <row r="14" spans="1:22" s="624" customFormat="1" ht="18" customHeight="1">
      <c r="A14" s="593"/>
      <c r="B14" s="594"/>
      <c r="C14" s="660"/>
      <c r="D14" s="323"/>
      <c r="E14" s="563"/>
      <c r="F14" s="472" t="s">
        <v>180</v>
      </c>
      <c r="G14" s="456" t="s">
        <v>184</v>
      </c>
      <c r="H14" s="418">
        <f t="shared" ref="H14:H27" si="0">H8+7</f>
        <v>44359</v>
      </c>
      <c r="I14" s="418">
        <f>H14+15</f>
        <v>44374</v>
      </c>
      <c r="J14" s="419" t="s">
        <v>31</v>
      </c>
      <c r="K14" s="419" t="s">
        <v>31</v>
      </c>
      <c r="L14" s="419" t="s">
        <v>31</v>
      </c>
      <c r="M14" s="419" t="s">
        <v>31</v>
      </c>
      <c r="N14" s="419" t="s">
        <v>31</v>
      </c>
      <c r="O14" s="419" t="s">
        <v>31</v>
      </c>
      <c r="P14" s="419" t="s">
        <v>31</v>
      </c>
      <c r="Q14" s="419" t="s">
        <v>31</v>
      </c>
      <c r="R14" s="419" t="s">
        <v>31</v>
      </c>
      <c r="S14" s="419" t="s">
        <v>31</v>
      </c>
      <c r="T14" s="212" t="s">
        <v>101</v>
      </c>
    </row>
    <row r="15" spans="1:22" ht="18" customHeight="1">
      <c r="A15" s="565" t="s">
        <v>169</v>
      </c>
      <c r="B15" s="595" t="s">
        <v>171</v>
      </c>
      <c r="C15" s="479">
        <f>+C9+7</f>
        <v>44354</v>
      </c>
      <c r="D15" s="568" t="s">
        <v>41</v>
      </c>
      <c r="E15" s="479">
        <f>+C15+2</f>
        <v>44356</v>
      </c>
      <c r="F15" s="555" t="s">
        <v>187</v>
      </c>
      <c r="G15" s="455" t="s">
        <v>188</v>
      </c>
      <c r="H15" s="403">
        <v>44359</v>
      </c>
      <c r="I15" s="404">
        <v>44377</v>
      </c>
      <c r="J15" s="404">
        <f>H15+24</f>
        <v>44383</v>
      </c>
      <c r="K15" s="403" t="s">
        <v>31</v>
      </c>
      <c r="L15" s="403" t="s">
        <v>31</v>
      </c>
      <c r="M15" s="403" t="s">
        <v>31</v>
      </c>
      <c r="N15" s="403" t="s">
        <v>31</v>
      </c>
      <c r="O15" s="403" t="s">
        <v>31</v>
      </c>
      <c r="P15" s="403" t="s">
        <v>31</v>
      </c>
      <c r="Q15" s="403" t="s">
        <v>31</v>
      </c>
      <c r="R15" s="403" t="s">
        <v>31</v>
      </c>
      <c r="S15" s="403" t="s">
        <v>31</v>
      </c>
      <c r="T15" s="170" t="s">
        <v>102</v>
      </c>
    </row>
    <row r="16" spans="1:22" s="180" customFormat="1" ht="18" customHeight="1">
      <c r="A16" s="683" t="s">
        <v>135</v>
      </c>
      <c r="B16" s="684" t="s">
        <v>175</v>
      </c>
      <c r="C16" s="685">
        <f>+C10+7</f>
        <v>44359</v>
      </c>
      <c r="D16" s="686" t="s">
        <v>42</v>
      </c>
      <c r="E16" s="687">
        <f>C16+2</f>
        <v>44361</v>
      </c>
      <c r="F16" s="688" t="s">
        <v>195</v>
      </c>
      <c r="G16" s="688" t="s">
        <v>156</v>
      </c>
      <c r="H16" s="689">
        <f>+H10+7</f>
        <v>44358</v>
      </c>
      <c r="I16" s="690" t="s">
        <v>31</v>
      </c>
      <c r="J16" s="689">
        <v>44376</v>
      </c>
      <c r="K16" s="689">
        <v>44384</v>
      </c>
      <c r="L16" s="689">
        <f>H16+32</f>
        <v>44390</v>
      </c>
      <c r="M16" s="691" t="s">
        <v>31</v>
      </c>
      <c r="N16" s="691" t="s">
        <v>31</v>
      </c>
      <c r="O16" s="691" t="s">
        <v>31</v>
      </c>
      <c r="P16" s="691" t="s">
        <v>31</v>
      </c>
      <c r="Q16" s="691" t="s">
        <v>31</v>
      </c>
      <c r="R16" s="691" t="s">
        <v>31</v>
      </c>
      <c r="S16" s="691" t="s">
        <v>31</v>
      </c>
      <c r="T16" s="692" t="s">
        <v>105</v>
      </c>
    </row>
    <row r="17" spans="1:20" s="624" customFormat="1" ht="18" customHeight="1">
      <c r="A17" s="619" t="s">
        <v>123</v>
      </c>
      <c r="B17" s="620" t="s">
        <v>178</v>
      </c>
      <c r="C17" s="651">
        <f>+C11+7</f>
        <v>44361</v>
      </c>
      <c r="D17" s="621" t="s">
        <v>41</v>
      </c>
      <c r="E17" s="622">
        <f>C17+2</f>
        <v>44363</v>
      </c>
      <c r="F17" s="589" t="s">
        <v>130</v>
      </c>
      <c r="G17" s="590"/>
      <c r="H17" s="625"/>
      <c r="I17" s="626" t="s">
        <v>31</v>
      </c>
      <c r="J17" s="626" t="s">
        <v>31</v>
      </c>
      <c r="K17" s="626" t="s">
        <v>31</v>
      </c>
      <c r="L17" s="626" t="s">
        <v>31</v>
      </c>
      <c r="M17" s="627"/>
      <c r="N17" s="628" t="s">
        <v>31</v>
      </c>
      <c r="O17" s="629" t="s">
        <v>31</v>
      </c>
      <c r="P17" s="625"/>
      <c r="Q17" s="629" t="s">
        <v>31</v>
      </c>
      <c r="R17" s="629" t="s">
        <v>31</v>
      </c>
      <c r="S17" s="625"/>
      <c r="T17" s="623" t="s">
        <v>103</v>
      </c>
    </row>
    <row r="18" spans="1:20" s="624" customFormat="1" ht="18" customHeight="1">
      <c r="C18" s="666"/>
      <c r="D18" s="666"/>
      <c r="E18" s="667"/>
      <c r="F18" s="439"/>
      <c r="G18" s="432"/>
      <c r="H18" s="433"/>
      <c r="I18" s="434"/>
      <c r="J18" s="434"/>
      <c r="K18" s="434"/>
      <c r="L18" s="434"/>
      <c r="M18" s="438"/>
      <c r="N18" s="435"/>
      <c r="O18" s="436"/>
      <c r="P18" s="436"/>
      <c r="Q18" s="437"/>
      <c r="R18" s="436"/>
      <c r="S18" s="437"/>
      <c r="T18" s="381" t="s">
        <v>104</v>
      </c>
    </row>
    <row r="19" spans="1:20" ht="18" customHeight="1">
      <c r="C19" s="661"/>
      <c r="D19" s="662"/>
      <c r="E19" s="663"/>
      <c r="F19" s="553" t="s">
        <v>206</v>
      </c>
      <c r="G19" s="543" t="s">
        <v>207</v>
      </c>
      <c r="H19" s="399">
        <v>44370</v>
      </c>
      <c r="I19" s="400" t="s">
        <v>31</v>
      </c>
      <c r="J19" s="400" t="s">
        <v>31</v>
      </c>
      <c r="K19" s="400" t="s">
        <v>31</v>
      </c>
      <c r="L19" s="400" t="s">
        <v>31</v>
      </c>
      <c r="M19" s="401">
        <v>44401</v>
      </c>
      <c r="N19" s="401">
        <v>44398</v>
      </c>
      <c r="O19" s="401">
        <v>44395</v>
      </c>
      <c r="P19" s="402" t="s">
        <v>31</v>
      </c>
      <c r="Q19" s="401">
        <v>44405</v>
      </c>
      <c r="R19" s="402" t="s">
        <v>31</v>
      </c>
      <c r="S19" s="402" t="s">
        <v>31</v>
      </c>
      <c r="T19" s="373" t="s">
        <v>106</v>
      </c>
    </row>
    <row r="20" spans="1:20" ht="18" customHeight="1">
      <c r="A20" s="593"/>
      <c r="B20" s="594"/>
      <c r="C20" s="563"/>
      <c r="D20" s="380"/>
      <c r="E20" s="563"/>
      <c r="F20" s="472" t="s">
        <v>181</v>
      </c>
      <c r="G20" s="472" t="s">
        <v>185</v>
      </c>
      <c r="H20" s="418">
        <f t="shared" si="0"/>
        <v>44366</v>
      </c>
      <c r="I20" s="418">
        <f>H20+15</f>
        <v>44381</v>
      </c>
      <c r="J20" s="419" t="s">
        <v>31</v>
      </c>
      <c r="K20" s="419" t="s">
        <v>31</v>
      </c>
      <c r="L20" s="419" t="s">
        <v>31</v>
      </c>
      <c r="M20" s="419" t="s">
        <v>31</v>
      </c>
      <c r="N20" s="419" t="s">
        <v>31</v>
      </c>
      <c r="O20" s="419" t="s">
        <v>31</v>
      </c>
      <c r="P20" s="419" t="s">
        <v>31</v>
      </c>
      <c r="Q20" s="419" t="s">
        <v>31</v>
      </c>
      <c r="R20" s="419" t="s">
        <v>31</v>
      </c>
      <c r="S20" s="419" t="s">
        <v>31</v>
      </c>
      <c r="T20" s="212" t="s">
        <v>101</v>
      </c>
    </row>
    <row r="21" spans="1:20" ht="18" customHeight="1">
      <c r="A21" s="565" t="s">
        <v>169</v>
      </c>
      <c r="B21" s="595" t="s">
        <v>172</v>
      </c>
      <c r="C21" s="479">
        <f>+C15+7</f>
        <v>44361</v>
      </c>
      <c r="D21" s="568" t="s">
        <v>41</v>
      </c>
      <c r="E21" s="479">
        <f>+C21+2</f>
        <v>44363</v>
      </c>
      <c r="F21" s="555" t="s">
        <v>189</v>
      </c>
      <c r="G21" s="455" t="s">
        <v>190</v>
      </c>
      <c r="H21" s="403">
        <f t="shared" si="0"/>
        <v>44366</v>
      </c>
      <c r="I21" s="404">
        <v>44384</v>
      </c>
      <c r="J21" s="404">
        <f>H21+24</f>
        <v>44390</v>
      </c>
      <c r="K21" s="403" t="s">
        <v>31</v>
      </c>
      <c r="L21" s="403" t="s">
        <v>31</v>
      </c>
      <c r="M21" s="403" t="s">
        <v>31</v>
      </c>
      <c r="N21" s="403" t="s">
        <v>31</v>
      </c>
      <c r="O21" s="403" t="s">
        <v>31</v>
      </c>
      <c r="P21" s="403" t="s">
        <v>31</v>
      </c>
      <c r="Q21" s="403" t="s">
        <v>31</v>
      </c>
      <c r="R21" s="403" t="s">
        <v>31</v>
      </c>
      <c r="S21" s="403" t="s">
        <v>31</v>
      </c>
      <c r="T21" s="170" t="s">
        <v>102</v>
      </c>
    </row>
    <row r="22" spans="1:20" ht="18" customHeight="1">
      <c r="A22" s="462" t="s">
        <v>133</v>
      </c>
      <c r="B22" s="596" t="s">
        <v>176</v>
      </c>
      <c r="C22" s="559">
        <f>+C16+7</f>
        <v>44366</v>
      </c>
      <c r="D22" s="569" t="s">
        <v>42</v>
      </c>
      <c r="E22" s="559">
        <f>C22+2</f>
        <v>44368</v>
      </c>
      <c r="F22" s="597" t="s">
        <v>196</v>
      </c>
      <c r="G22" s="597" t="s">
        <v>197</v>
      </c>
      <c r="H22" s="689">
        <f>+H16+7</f>
        <v>44365</v>
      </c>
      <c r="I22" s="452" t="s">
        <v>31</v>
      </c>
      <c r="J22" s="451">
        <v>44383</v>
      </c>
      <c r="K22" s="451">
        <v>44392</v>
      </c>
      <c r="L22" s="451">
        <f>H22+32</f>
        <v>44397</v>
      </c>
      <c r="M22" s="453" t="s">
        <v>31</v>
      </c>
      <c r="N22" s="453" t="s">
        <v>31</v>
      </c>
      <c r="O22" s="453" t="s">
        <v>31</v>
      </c>
      <c r="P22" s="453" t="s">
        <v>31</v>
      </c>
      <c r="Q22" s="453" t="s">
        <v>31</v>
      </c>
      <c r="R22" s="453" t="s">
        <v>31</v>
      </c>
      <c r="S22" s="453" t="s">
        <v>31</v>
      </c>
      <c r="T22" s="454" t="s">
        <v>105</v>
      </c>
    </row>
    <row r="23" spans="1:20" s="180" customFormat="1" ht="18" customHeight="1">
      <c r="A23" s="676" t="s">
        <v>132</v>
      </c>
      <c r="B23" s="677" t="s">
        <v>175</v>
      </c>
      <c r="C23" s="680">
        <f>+C17+7</f>
        <v>44368</v>
      </c>
      <c r="D23" s="679" t="s">
        <v>41</v>
      </c>
      <c r="E23" s="680">
        <f>C23+2</f>
        <v>44370</v>
      </c>
      <c r="F23" s="589" t="s">
        <v>130</v>
      </c>
      <c r="G23" s="590"/>
      <c r="H23" s="625"/>
      <c r="I23" s="626" t="s">
        <v>31</v>
      </c>
      <c r="J23" s="626" t="s">
        <v>31</v>
      </c>
      <c r="K23" s="626" t="s">
        <v>31</v>
      </c>
      <c r="L23" s="626" t="s">
        <v>31</v>
      </c>
      <c r="M23" s="627"/>
      <c r="N23" s="628" t="s">
        <v>31</v>
      </c>
      <c r="O23" s="629" t="s">
        <v>31</v>
      </c>
      <c r="P23" s="625"/>
      <c r="Q23" s="629" t="s">
        <v>31</v>
      </c>
      <c r="R23" s="629" t="s">
        <v>31</v>
      </c>
      <c r="S23" s="625"/>
      <c r="T23" s="681" t="s">
        <v>103</v>
      </c>
    </row>
    <row r="24" spans="1:20" ht="18" customHeight="1">
      <c r="C24" s="649"/>
      <c r="D24" s="653"/>
      <c r="E24" s="653"/>
      <c r="F24" s="439" t="s">
        <v>201</v>
      </c>
      <c r="G24" s="432" t="s">
        <v>157</v>
      </c>
      <c r="H24" s="433">
        <v>44367</v>
      </c>
      <c r="I24" s="434" t="s">
        <v>31</v>
      </c>
      <c r="J24" s="434" t="s">
        <v>31</v>
      </c>
      <c r="K24" s="434" t="s">
        <v>31</v>
      </c>
      <c r="L24" s="434" t="s">
        <v>31</v>
      </c>
      <c r="M24" s="438"/>
      <c r="N24" s="435"/>
      <c r="O24" s="436">
        <v>44394</v>
      </c>
      <c r="P24" s="436">
        <v>44392</v>
      </c>
      <c r="Q24" s="437" t="s">
        <v>31</v>
      </c>
      <c r="R24" s="436">
        <v>44396</v>
      </c>
      <c r="S24" s="434">
        <v>44398</v>
      </c>
      <c r="T24" s="381" t="s">
        <v>104</v>
      </c>
    </row>
    <row r="25" spans="1:20" ht="18" customHeight="1">
      <c r="C25" s="661"/>
      <c r="D25" s="662"/>
      <c r="E25" s="663"/>
      <c r="F25" s="553" t="s">
        <v>208</v>
      </c>
      <c r="G25" s="543" t="s">
        <v>209</v>
      </c>
      <c r="H25" s="399">
        <v>44377</v>
      </c>
      <c r="I25" s="400" t="s">
        <v>31</v>
      </c>
      <c r="J25" s="400" t="s">
        <v>31</v>
      </c>
      <c r="K25" s="400" t="s">
        <v>31</v>
      </c>
      <c r="L25" s="400" t="s">
        <v>31</v>
      </c>
      <c r="M25" s="401">
        <v>44408</v>
      </c>
      <c r="N25" s="401">
        <v>44405</v>
      </c>
      <c r="O25" s="401">
        <v>44402</v>
      </c>
      <c r="P25" s="402" t="s">
        <v>31</v>
      </c>
      <c r="Q25" s="401">
        <f>H25+35</f>
        <v>44412</v>
      </c>
      <c r="R25" s="402" t="s">
        <v>31</v>
      </c>
      <c r="S25" s="402" t="s">
        <v>31</v>
      </c>
      <c r="T25" s="373" t="s">
        <v>106</v>
      </c>
    </row>
    <row r="26" spans="1:20" ht="18" customHeight="1">
      <c r="A26" s="593"/>
      <c r="B26" s="594"/>
      <c r="C26" s="563"/>
      <c r="D26" s="380"/>
      <c r="E26" s="563"/>
      <c r="F26" s="472" t="s">
        <v>182</v>
      </c>
      <c r="G26" s="456" t="s">
        <v>153</v>
      </c>
      <c r="H26" s="418">
        <f t="shared" si="0"/>
        <v>44373</v>
      </c>
      <c r="I26" s="418">
        <f>H26+15</f>
        <v>44388</v>
      </c>
      <c r="J26" s="419" t="s">
        <v>31</v>
      </c>
      <c r="K26" s="419" t="s">
        <v>31</v>
      </c>
      <c r="L26" s="419" t="s">
        <v>31</v>
      </c>
      <c r="M26" s="419" t="s">
        <v>31</v>
      </c>
      <c r="N26" s="419" t="s">
        <v>31</v>
      </c>
      <c r="O26" s="419" t="s">
        <v>31</v>
      </c>
      <c r="P26" s="419" t="s">
        <v>31</v>
      </c>
      <c r="Q26" s="419" t="s">
        <v>31</v>
      </c>
      <c r="R26" s="419" t="s">
        <v>31</v>
      </c>
      <c r="S26" s="419" t="s">
        <v>31</v>
      </c>
      <c r="T26" s="212" t="s">
        <v>101</v>
      </c>
    </row>
    <row r="27" spans="1:20" ht="18" customHeight="1">
      <c r="A27" s="565" t="s">
        <v>169</v>
      </c>
      <c r="B27" s="595" t="s">
        <v>173</v>
      </c>
      <c r="C27" s="479">
        <f>+C21+7</f>
        <v>44368</v>
      </c>
      <c r="D27" s="568" t="s">
        <v>41</v>
      </c>
      <c r="E27" s="479">
        <f>+C27+2</f>
        <v>44370</v>
      </c>
      <c r="F27" s="588" t="s">
        <v>191</v>
      </c>
      <c r="G27" s="588" t="s">
        <v>192</v>
      </c>
      <c r="H27" s="403">
        <f t="shared" si="0"/>
        <v>44373</v>
      </c>
      <c r="I27" s="404">
        <v>44391</v>
      </c>
      <c r="J27" s="404">
        <v>44398</v>
      </c>
      <c r="K27" s="403" t="s">
        <v>31</v>
      </c>
      <c r="L27" s="403" t="s">
        <v>31</v>
      </c>
      <c r="M27" s="403" t="s">
        <v>31</v>
      </c>
      <c r="N27" s="403" t="s">
        <v>31</v>
      </c>
      <c r="O27" s="403" t="s">
        <v>31</v>
      </c>
      <c r="P27" s="403" t="s">
        <v>31</v>
      </c>
      <c r="Q27" s="403" t="s">
        <v>31</v>
      </c>
      <c r="R27" s="403" t="s">
        <v>31</v>
      </c>
      <c r="S27" s="403" t="s">
        <v>31</v>
      </c>
      <c r="T27" s="170" t="s">
        <v>102</v>
      </c>
    </row>
    <row r="28" spans="1:20" ht="18" customHeight="1">
      <c r="A28" s="462" t="s">
        <v>134</v>
      </c>
      <c r="B28" s="596" t="s">
        <v>177</v>
      </c>
      <c r="C28" s="650">
        <f>+C22+7</f>
        <v>44373</v>
      </c>
      <c r="D28" s="668" t="s">
        <v>42</v>
      </c>
      <c r="E28" s="559">
        <f>C28+2</f>
        <v>44375</v>
      </c>
      <c r="F28" s="564" t="s">
        <v>198</v>
      </c>
      <c r="G28" s="460" t="s">
        <v>199</v>
      </c>
      <c r="H28" s="689">
        <f>+H22+7</f>
        <v>44372</v>
      </c>
      <c r="I28" s="452" t="s">
        <v>31</v>
      </c>
      <c r="J28" s="451">
        <v>44390</v>
      </c>
      <c r="K28" s="451">
        <v>44399</v>
      </c>
      <c r="L28" s="451">
        <f>H28+32</f>
        <v>44404</v>
      </c>
      <c r="M28" s="453" t="s">
        <v>31</v>
      </c>
      <c r="N28" s="453" t="s">
        <v>31</v>
      </c>
      <c r="O28" s="453" t="s">
        <v>31</v>
      </c>
      <c r="P28" s="453" t="s">
        <v>31</v>
      </c>
      <c r="Q28" s="453" t="s">
        <v>31</v>
      </c>
      <c r="R28" s="453" t="s">
        <v>31</v>
      </c>
      <c r="S28" s="453" t="s">
        <v>31</v>
      </c>
      <c r="T28" s="454" t="s">
        <v>105</v>
      </c>
    </row>
    <row r="29" spans="1:20" s="180" customFormat="1" ht="18" customHeight="1">
      <c r="A29" s="676" t="s">
        <v>123</v>
      </c>
      <c r="B29" s="677" t="s">
        <v>179</v>
      </c>
      <c r="C29" s="678">
        <f>+C23+7</f>
        <v>44375</v>
      </c>
      <c r="D29" s="693" t="s">
        <v>41</v>
      </c>
      <c r="E29" s="680">
        <f>C29+2</f>
        <v>44377</v>
      </c>
      <c r="F29" s="589" t="s">
        <v>130</v>
      </c>
      <c r="G29" s="590"/>
      <c r="H29" s="625"/>
      <c r="I29" s="626" t="s">
        <v>31</v>
      </c>
      <c r="J29" s="626" t="s">
        <v>31</v>
      </c>
      <c r="K29" s="626" t="s">
        <v>31</v>
      </c>
      <c r="L29" s="626" t="s">
        <v>31</v>
      </c>
      <c r="M29" s="627"/>
      <c r="N29" s="628" t="s">
        <v>31</v>
      </c>
      <c r="O29" s="629" t="s">
        <v>31</v>
      </c>
      <c r="P29" s="625"/>
      <c r="Q29" s="629" t="s">
        <v>31</v>
      </c>
      <c r="R29" s="629" t="s">
        <v>31</v>
      </c>
      <c r="S29" s="625"/>
      <c r="T29" s="681" t="s">
        <v>103</v>
      </c>
    </row>
    <row r="30" spans="1:20" ht="18" customHeight="1">
      <c r="C30" s="649"/>
      <c r="D30" s="654"/>
      <c r="E30" s="653"/>
      <c r="F30" s="439" t="s">
        <v>202</v>
      </c>
      <c r="G30" s="432" t="s">
        <v>203</v>
      </c>
      <c r="H30" s="433">
        <v>44381</v>
      </c>
      <c r="I30" s="434" t="s">
        <v>31</v>
      </c>
      <c r="J30" s="434" t="s">
        <v>31</v>
      </c>
      <c r="K30" s="434" t="s">
        <v>31</v>
      </c>
      <c r="L30" s="434" t="s">
        <v>31</v>
      </c>
      <c r="M30" s="438"/>
      <c r="N30" s="435">
        <f>H30+26</f>
        <v>44407</v>
      </c>
      <c r="O30" s="436">
        <v>44408</v>
      </c>
      <c r="P30" s="436">
        <v>44406</v>
      </c>
      <c r="Q30" s="437" t="s">
        <v>31</v>
      </c>
      <c r="R30" s="436">
        <v>44410</v>
      </c>
      <c r="S30" s="434">
        <v>44412</v>
      </c>
      <c r="T30" s="381" t="s">
        <v>104</v>
      </c>
    </row>
    <row r="31" spans="1:20" ht="18" customHeight="1">
      <c r="A31" s="664"/>
      <c r="B31" s="665"/>
      <c r="C31" s="661"/>
      <c r="D31" s="663"/>
      <c r="E31" s="663"/>
      <c r="F31" s="553" t="s">
        <v>232</v>
      </c>
      <c r="G31" s="543" t="s">
        <v>235</v>
      </c>
      <c r="H31" s="399">
        <v>44384</v>
      </c>
      <c r="I31" s="400" t="s">
        <v>31</v>
      </c>
      <c r="J31" s="400" t="s">
        <v>31</v>
      </c>
      <c r="K31" s="400" t="s">
        <v>31</v>
      </c>
      <c r="L31" s="400" t="s">
        <v>31</v>
      </c>
      <c r="M31" s="401">
        <v>44415</v>
      </c>
      <c r="N31" s="401">
        <v>44412</v>
      </c>
      <c r="O31" s="401">
        <v>44409</v>
      </c>
      <c r="P31" s="402" t="s">
        <v>31</v>
      </c>
      <c r="Q31" s="401">
        <f>H31+35</f>
        <v>44419</v>
      </c>
      <c r="R31" s="402" t="s">
        <v>31</v>
      </c>
      <c r="S31" s="402" t="s">
        <v>31</v>
      </c>
      <c r="T31" s="373" t="s">
        <v>106</v>
      </c>
    </row>
    <row r="32" spans="1:20">
      <c r="I32" s="149"/>
    </row>
    <row r="33" spans="1:20">
      <c r="A33" s="213"/>
      <c r="B33" s="213"/>
      <c r="C33" s="204"/>
      <c r="D33" s="214"/>
      <c r="E33" s="214"/>
      <c r="F33" s="214"/>
      <c r="G33" s="230"/>
      <c r="H33" s="214"/>
      <c r="I33" s="215"/>
      <c r="J33" s="195"/>
      <c r="K33" s="195"/>
      <c r="S33" s="195" t="s">
        <v>32</v>
      </c>
    </row>
    <row r="34" spans="1:20">
      <c r="A34" s="184" t="s">
        <v>33</v>
      </c>
      <c r="B34" s="325"/>
      <c r="C34" s="191"/>
      <c r="D34" s="192"/>
      <c r="E34" s="192"/>
      <c r="F34" s="193"/>
      <c r="G34" s="334"/>
      <c r="H34" s="194"/>
      <c r="I34" s="194"/>
      <c r="K34" s="68"/>
      <c r="L34" s="68"/>
    </row>
    <row r="35" spans="1:20">
      <c r="A35" s="481" t="s">
        <v>131</v>
      </c>
      <c r="B35" s="473"/>
      <c r="C35" s="199"/>
      <c r="D35" s="197"/>
      <c r="E35" s="197"/>
      <c r="F35" s="95"/>
      <c r="G35" s="291"/>
      <c r="H35" s="200"/>
      <c r="I35" s="200"/>
      <c r="K35" s="68"/>
      <c r="L35" s="68"/>
      <c r="T35" s="68"/>
    </row>
    <row r="36" spans="1:20">
      <c r="A36" s="357" t="s">
        <v>78</v>
      </c>
      <c r="B36" s="326"/>
      <c r="C36" s="208"/>
      <c r="D36" s="197"/>
      <c r="E36" s="197"/>
      <c r="F36" s="96"/>
      <c r="G36" s="336"/>
      <c r="H36" s="193"/>
      <c r="I36" s="193"/>
      <c r="K36" s="68"/>
      <c r="L36" s="68"/>
      <c r="T36" s="68"/>
    </row>
    <row r="37" spans="1:20">
      <c r="A37" s="1" t="s">
        <v>79</v>
      </c>
      <c r="B37" s="327"/>
      <c r="C37" s="208"/>
      <c r="D37" s="197"/>
      <c r="E37" s="197"/>
      <c r="F37" s="96"/>
      <c r="G37" s="336"/>
      <c r="H37" s="193"/>
      <c r="I37" s="193"/>
      <c r="K37" s="68"/>
      <c r="L37" s="68"/>
      <c r="T37" s="68"/>
    </row>
    <row r="38" spans="1:20">
      <c r="A38" s="217"/>
      <c r="B38" s="327"/>
      <c r="C38" s="208"/>
      <c r="D38" s="197"/>
      <c r="E38" s="197"/>
      <c r="F38" s="96"/>
      <c r="G38" s="336"/>
      <c r="H38" s="193"/>
      <c r="I38" s="193"/>
      <c r="K38" s="68"/>
      <c r="L38" s="68"/>
      <c r="T38" s="68"/>
    </row>
    <row r="39" spans="1:20">
      <c r="A39" s="186" t="s">
        <v>110</v>
      </c>
      <c r="B39" s="201"/>
      <c r="C39" s="209"/>
      <c r="D39" s="202"/>
      <c r="E39" s="203"/>
      <c r="F39" s="204"/>
      <c r="G39" s="337"/>
      <c r="H39" s="200"/>
      <c r="I39" s="200"/>
      <c r="K39" s="68"/>
      <c r="L39" s="68"/>
      <c r="T39" s="68"/>
    </row>
    <row r="40" spans="1:20">
      <c r="A40" s="186" t="s">
        <v>109</v>
      </c>
      <c r="B40" s="328"/>
      <c r="C40" s="206"/>
      <c r="D40" s="207"/>
      <c r="E40" s="210"/>
      <c r="F40" s="95"/>
      <c r="G40" s="291"/>
      <c r="H40" s="193"/>
      <c r="I40" s="193"/>
      <c r="K40" s="68"/>
      <c r="L40" s="68"/>
      <c r="T40" s="68"/>
    </row>
  </sheetData>
  <mergeCells count="8">
    <mergeCell ref="B3:L3"/>
    <mergeCell ref="B2:L2"/>
    <mergeCell ref="B1:L1"/>
    <mergeCell ref="A6:B7"/>
    <mergeCell ref="F6:G6"/>
    <mergeCell ref="F7:G7"/>
    <mergeCell ref="I6:S6"/>
    <mergeCell ref="C6:D6"/>
  </mergeCells>
  <hyperlinks>
    <hyperlink ref="A5" location="MENU!A1" display="BACK TO MENU" xr:uid="{00000000-0004-0000-0600-000000000000}"/>
  </hyperlinks>
  <printOptions horizontalCentered="1" verticalCentered="1"/>
  <pageMargins left="0" right="0" top="0" bottom="0" header="0" footer="0"/>
  <pageSetup paperSize="9" scale="72" orientation="landscape" horizontalDpi="204" verticalDpi="196" r:id="rId1"/>
  <headerFooter alignWithMargins="0">
    <oddHeader xml:space="preserve">&amp;L
&amp;R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U34"/>
  <sheetViews>
    <sheetView showGridLines="0" zoomScale="80" zoomScaleNormal="80" workbookViewId="0">
      <selection activeCell="T19" sqref="T19"/>
    </sheetView>
  </sheetViews>
  <sheetFormatPr defaultColWidth="8" defaultRowHeight="14.25"/>
  <cols>
    <col min="1" max="1" width="20.77734375" style="144" customWidth="1"/>
    <col min="2" max="2" width="8.77734375" style="145" customWidth="1"/>
    <col min="3" max="3" width="7.88671875" style="146" customWidth="1"/>
    <col min="4" max="4" width="6.33203125" style="144" customWidth="1"/>
    <col min="5" max="5" width="7.77734375" style="144" customWidth="1"/>
    <col min="6" max="6" width="27.33203125" style="147" customWidth="1"/>
    <col min="7" max="7" width="13.77734375" style="145" bestFit="1" customWidth="1"/>
    <col min="8" max="8" width="15.6640625" style="147" bestFit="1" customWidth="1"/>
    <col min="9" max="9" width="16.109375" style="144" customWidth="1"/>
    <col min="10" max="10" width="8.21875" style="144" bestFit="1" customWidth="1"/>
    <col min="11" max="11" width="8.6640625" style="144" bestFit="1" customWidth="1"/>
    <col min="12" max="12" width="12.33203125" style="144" bestFit="1" customWidth="1"/>
    <col min="13" max="13" width="13.6640625" style="144" bestFit="1" customWidth="1"/>
    <col min="14" max="14" width="13.77734375" style="144" bestFit="1" customWidth="1"/>
    <col min="15" max="15" width="15.109375" style="144" bestFit="1" customWidth="1"/>
    <col min="16" max="16" width="12.77734375" style="148" bestFit="1" customWidth="1"/>
    <col min="17" max="17" width="10" style="144" bestFit="1" customWidth="1"/>
    <col min="18" max="18" width="7.109375" style="144" bestFit="1" customWidth="1"/>
    <col min="19" max="19" width="10.109375" style="144" customWidth="1"/>
    <col min="20" max="20" width="14.77734375" style="149" bestFit="1" customWidth="1"/>
    <col min="21" max="21" width="8.44140625" style="144" bestFit="1" customWidth="1"/>
    <col min="22" max="16384" width="8" style="149"/>
  </cols>
  <sheetData>
    <row r="1" spans="1:21" ht="18">
      <c r="B1" s="756" t="s">
        <v>0</v>
      </c>
      <c r="C1" s="756"/>
      <c r="D1" s="756"/>
      <c r="E1" s="756"/>
      <c r="F1" s="756"/>
      <c r="G1" s="756"/>
      <c r="H1" s="756"/>
      <c r="I1" s="756"/>
      <c r="J1" s="756"/>
      <c r="K1" s="756"/>
      <c r="L1" s="756"/>
      <c r="M1" s="756"/>
      <c r="N1" s="756"/>
      <c r="O1" s="756"/>
      <c r="P1" s="756"/>
      <c r="Q1" s="756"/>
      <c r="R1" s="756"/>
      <c r="S1" s="756"/>
      <c r="T1" s="150"/>
    </row>
    <row r="2" spans="1:21" ht="18">
      <c r="B2" s="755" t="s">
        <v>64</v>
      </c>
      <c r="C2" s="755"/>
      <c r="D2" s="755"/>
      <c r="E2" s="755"/>
      <c r="F2" s="755"/>
      <c r="G2" s="755"/>
      <c r="H2" s="755"/>
      <c r="I2" s="755"/>
      <c r="J2" s="755"/>
      <c r="K2" s="755"/>
      <c r="L2" s="755"/>
      <c r="M2" s="755"/>
      <c r="N2" s="755"/>
      <c r="O2" s="755"/>
      <c r="P2" s="755"/>
      <c r="Q2" s="755"/>
      <c r="R2" s="755"/>
      <c r="S2" s="755"/>
      <c r="T2" s="150"/>
    </row>
    <row r="3" spans="1:21" ht="15">
      <c r="A3" s="151"/>
      <c r="F3" s="152"/>
      <c r="G3" s="169"/>
      <c r="H3" s="152"/>
      <c r="I3" s="152"/>
      <c r="J3" s="152"/>
      <c r="K3" s="153"/>
      <c r="M3" s="152"/>
      <c r="N3" s="179"/>
      <c r="O3" s="180"/>
      <c r="P3" s="180"/>
      <c r="Q3" s="180"/>
      <c r="T3" s="150"/>
    </row>
    <row r="4" spans="1:21" ht="15">
      <c r="A4" s="149"/>
      <c r="B4" s="154"/>
      <c r="C4" s="155"/>
      <c r="D4" s="156"/>
      <c r="E4" s="156"/>
      <c r="F4" s="157"/>
      <c r="G4" s="310"/>
      <c r="H4" s="158"/>
      <c r="I4" s="159"/>
      <c r="J4" s="159"/>
      <c r="K4" s="156"/>
      <c r="L4" s="156"/>
      <c r="M4" s="156"/>
      <c r="N4" s="156"/>
      <c r="O4" s="160"/>
      <c r="P4" s="161"/>
      <c r="Q4" s="160"/>
      <c r="R4" s="160"/>
      <c r="S4" s="160"/>
    </row>
    <row r="5" spans="1:21" ht="15">
      <c r="A5" s="238"/>
      <c r="B5" s="154"/>
      <c r="C5" s="155"/>
      <c r="D5" s="156"/>
      <c r="E5" s="156"/>
      <c r="F5" s="157"/>
      <c r="G5" s="310"/>
      <c r="H5" s="158"/>
      <c r="I5" s="159"/>
      <c r="J5" s="159"/>
      <c r="K5" s="156"/>
      <c r="L5" s="156"/>
      <c r="M5" s="156"/>
      <c r="N5" s="156"/>
      <c r="O5" s="160"/>
      <c r="P5" s="161"/>
      <c r="Q5" s="160"/>
      <c r="R5" s="160"/>
      <c r="S5" s="160"/>
    </row>
    <row r="6" spans="1:21" ht="15">
      <c r="A6" s="238"/>
      <c r="B6" s="154"/>
      <c r="C6" s="155"/>
      <c r="D6" s="156"/>
      <c r="E6" s="156"/>
      <c r="F6" s="157"/>
      <c r="G6" s="310"/>
      <c r="H6" s="158"/>
      <c r="I6" s="159"/>
      <c r="J6" s="159"/>
      <c r="K6" s="156"/>
      <c r="L6" s="156"/>
      <c r="M6" s="156"/>
      <c r="N6" s="156"/>
      <c r="O6" s="160"/>
      <c r="P6" s="161"/>
      <c r="Q6" s="160"/>
      <c r="R6" s="160"/>
      <c r="S6" s="160"/>
    </row>
    <row r="7" spans="1:21" ht="15">
      <c r="A7" s="238" t="s">
        <v>14</v>
      </c>
      <c r="B7" s="154"/>
      <c r="C7" s="155"/>
      <c r="D7" s="156"/>
      <c r="E7" s="156"/>
      <c r="F7" s="162"/>
      <c r="G7" s="154"/>
      <c r="H7" s="163"/>
      <c r="I7" s="156"/>
      <c r="J7" s="156"/>
      <c r="K7" s="156"/>
      <c r="L7" s="156"/>
      <c r="M7" s="156"/>
      <c r="P7" s="164"/>
      <c r="Q7" s="165"/>
      <c r="R7" s="166"/>
      <c r="S7" s="166"/>
    </row>
    <row r="8" spans="1:21" ht="18" customHeight="1">
      <c r="A8" s="757" t="s">
        <v>168</v>
      </c>
      <c r="B8" s="758"/>
      <c r="C8" s="770" t="s">
        <v>17</v>
      </c>
      <c r="D8" s="771"/>
      <c r="E8" s="329" t="s">
        <v>18</v>
      </c>
      <c r="F8" s="762" t="s">
        <v>19</v>
      </c>
      <c r="G8" s="762"/>
      <c r="H8" s="459" t="s">
        <v>65</v>
      </c>
      <c r="I8" s="765" t="s">
        <v>18</v>
      </c>
      <c r="J8" s="765"/>
      <c r="K8" s="765"/>
      <c r="L8" s="765"/>
      <c r="M8" s="765"/>
      <c r="N8" s="765"/>
      <c r="O8" s="765"/>
      <c r="P8" s="765"/>
      <c r="Q8" s="765"/>
      <c r="R8" s="765"/>
      <c r="S8" s="766"/>
    </row>
    <row r="9" spans="1:21" s="181" customFormat="1" ht="18" customHeight="1">
      <c r="A9" s="759"/>
      <c r="B9" s="760"/>
      <c r="C9" s="656" t="s">
        <v>21</v>
      </c>
      <c r="D9" s="388"/>
      <c r="E9" s="324" t="s">
        <v>66</v>
      </c>
      <c r="F9" s="769" t="s">
        <v>23</v>
      </c>
      <c r="G9" s="769"/>
      <c r="H9" s="318" t="s">
        <v>18</v>
      </c>
      <c r="I9" s="378" t="s">
        <v>67</v>
      </c>
      <c r="J9" s="319" t="s">
        <v>68</v>
      </c>
      <c r="K9" s="378" t="s">
        <v>69</v>
      </c>
      <c r="L9" s="319" t="s">
        <v>70</v>
      </c>
      <c r="M9" s="378" t="s">
        <v>71</v>
      </c>
      <c r="N9" s="319" t="s">
        <v>72</v>
      </c>
      <c r="O9" s="378" t="s">
        <v>73</v>
      </c>
      <c r="P9" s="318" t="s">
        <v>74</v>
      </c>
      <c r="Q9" s="378" t="s">
        <v>75</v>
      </c>
      <c r="R9" s="319" t="s">
        <v>76</v>
      </c>
      <c r="S9" s="320" t="s">
        <v>77</v>
      </c>
      <c r="U9" s="145"/>
    </row>
    <row r="10" spans="1:21" ht="18" customHeight="1">
      <c r="A10" s="565" t="s">
        <v>169</v>
      </c>
      <c r="B10" s="595" t="s">
        <v>170</v>
      </c>
      <c r="C10" s="652">
        <v>44347</v>
      </c>
      <c r="D10" s="568" t="s">
        <v>41</v>
      </c>
      <c r="E10" s="480">
        <f>+C10+2</f>
        <v>44349</v>
      </c>
      <c r="F10" s="429"/>
      <c r="G10" s="430"/>
      <c r="H10" s="407"/>
      <c r="I10" s="408"/>
      <c r="J10" s="409"/>
      <c r="K10" s="408"/>
      <c r="L10" s="409"/>
      <c r="M10" s="408"/>
      <c r="N10" s="410"/>
      <c r="O10" s="410"/>
      <c r="P10" s="390"/>
      <c r="Q10" s="410"/>
      <c r="R10" s="321"/>
      <c r="S10" s="411"/>
      <c r="T10" s="314"/>
      <c r="U10" s="149"/>
    </row>
    <row r="11" spans="1:21" ht="18" customHeight="1">
      <c r="A11" s="462" t="s">
        <v>134</v>
      </c>
      <c r="B11" s="596" t="s">
        <v>174</v>
      </c>
      <c r="C11" s="650">
        <v>44352</v>
      </c>
      <c r="D11" s="569" t="s">
        <v>42</v>
      </c>
      <c r="E11" s="540">
        <f>C11+2</f>
        <v>44354</v>
      </c>
      <c r="F11" s="552" t="s">
        <v>212</v>
      </c>
      <c r="G11" s="598" t="s">
        <v>221</v>
      </c>
      <c r="H11" s="412">
        <v>44361</v>
      </c>
      <c r="I11" s="413">
        <f>H11+23</f>
        <v>44384</v>
      </c>
      <c r="J11" s="412" t="s">
        <v>31</v>
      </c>
      <c r="K11" s="413">
        <f>H11+24</f>
        <v>44385</v>
      </c>
      <c r="L11" s="414">
        <f>H11+26</f>
        <v>44387</v>
      </c>
      <c r="M11" s="413">
        <f>H11+27</f>
        <v>44388</v>
      </c>
      <c r="N11" s="404">
        <f>H11+30</f>
        <v>44391</v>
      </c>
      <c r="O11" s="404">
        <f>H11+32</f>
        <v>44393</v>
      </c>
      <c r="P11" s="391">
        <f>H11+36</f>
        <v>44397</v>
      </c>
      <c r="Q11" s="403" t="s">
        <v>31</v>
      </c>
      <c r="R11" s="412" t="s">
        <v>31</v>
      </c>
      <c r="S11" s="412" t="s">
        <v>31</v>
      </c>
      <c r="T11" s="315" t="s">
        <v>99</v>
      </c>
      <c r="U11" s="149"/>
    </row>
    <row r="12" spans="1:21" ht="18" customHeight="1">
      <c r="A12" s="669" t="s">
        <v>132</v>
      </c>
      <c r="B12" s="670" t="s">
        <v>152</v>
      </c>
      <c r="C12" s="651">
        <v>44354</v>
      </c>
      <c r="D12" s="671" t="s">
        <v>41</v>
      </c>
      <c r="E12" s="560">
        <f>C12+2</f>
        <v>44356</v>
      </c>
      <c r="F12" s="694" t="s">
        <v>213</v>
      </c>
      <c r="G12" s="478" t="s">
        <v>216</v>
      </c>
      <c r="H12" s="393">
        <v>44361</v>
      </c>
      <c r="I12" s="394" t="s">
        <v>31</v>
      </c>
      <c r="J12" s="393">
        <f>H12+24</f>
        <v>44385</v>
      </c>
      <c r="K12" s="395">
        <f>H12+26</f>
        <v>44387</v>
      </c>
      <c r="L12" s="393">
        <f>H12+28</f>
        <v>44389</v>
      </c>
      <c r="M12" s="395">
        <f>H12+29</f>
        <v>44390</v>
      </c>
      <c r="N12" s="396" t="s">
        <v>31</v>
      </c>
      <c r="O12" s="396" t="s">
        <v>31</v>
      </c>
      <c r="P12" s="396" t="s">
        <v>31</v>
      </c>
      <c r="Q12" s="396" t="s">
        <v>31</v>
      </c>
      <c r="R12" s="393">
        <f>H12+30</f>
        <v>44391</v>
      </c>
      <c r="S12" s="397">
        <f>H12+29</f>
        <v>44390</v>
      </c>
      <c r="T12" s="376" t="s">
        <v>100</v>
      </c>
      <c r="U12"/>
    </row>
    <row r="13" spans="1:21" ht="18" customHeight="1">
      <c r="A13" s="565" t="s">
        <v>169</v>
      </c>
      <c r="B13" s="595" t="s">
        <v>171</v>
      </c>
      <c r="C13" s="658">
        <f>+C10+7</f>
        <v>44354</v>
      </c>
      <c r="D13" s="568" t="s">
        <v>41</v>
      </c>
      <c r="E13" s="480">
        <f>+C13+2</f>
        <v>44356</v>
      </c>
      <c r="F13" s="405"/>
      <c r="G13" s="406"/>
      <c r="H13" s="415"/>
      <c r="I13" s="416"/>
      <c r="J13" s="417"/>
      <c r="K13" s="416"/>
      <c r="L13" s="417"/>
      <c r="M13" s="416"/>
      <c r="N13" s="418"/>
      <c r="O13" s="418"/>
      <c r="P13" s="419"/>
      <c r="Q13" s="418"/>
      <c r="R13" s="417"/>
      <c r="S13" s="420"/>
      <c r="T13" s="316"/>
      <c r="U13" s="167"/>
    </row>
    <row r="14" spans="1:21" ht="18" customHeight="1">
      <c r="A14" s="462" t="s">
        <v>135</v>
      </c>
      <c r="B14" s="596" t="s">
        <v>175</v>
      </c>
      <c r="C14" s="558">
        <f>C11+7</f>
        <v>44359</v>
      </c>
      <c r="D14" s="569" t="s">
        <v>42</v>
      </c>
      <c r="E14" s="540">
        <f>C14+2</f>
        <v>44361</v>
      </c>
      <c r="F14" s="588" t="s">
        <v>211</v>
      </c>
      <c r="G14" s="455" t="s">
        <v>221</v>
      </c>
      <c r="H14" s="412">
        <f>+H11+7</f>
        <v>44368</v>
      </c>
      <c r="I14" s="413">
        <f>H14+23</f>
        <v>44391</v>
      </c>
      <c r="J14" s="414"/>
      <c r="K14" s="413">
        <f>H14+24</f>
        <v>44392</v>
      </c>
      <c r="L14" s="414">
        <f>H14+26</f>
        <v>44394</v>
      </c>
      <c r="M14" s="413">
        <f>H14+27</f>
        <v>44395</v>
      </c>
      <c r="N14" s="404">
        <f>H14+30</f>
        <v>44398</v>
      </c>
      <c r="O14" s="404">
        <f>H14+32</f>
        <v>44400</v>
      </c>
      <c r="P14" s="391">
        <f>H14+36</f>
        <v>44404</v>
      </c>
      <c r="Q14" s="404"/>
      <c r="R14" s="322"/>
      <c r="S14" s="421"/>
      <c r="T14" s="315" t="s">
        <v>99</v>
      </c>
    </row>
    <row r="15" spans="1:21" ht="18" customHeight="1">
      <c r="A15" s="669" t="s">
        <v>123</v>
      </c>
      <c r="B15" s="670" t="s">
        <v>178</v>
      </c>
      <c r="C15" s="659">
        <f>C12+7</f>
        <v>44361</v>
      </c>
      <c r="D15" s="671" t="s">
        <v>41</v>
      </c>
      <c r="E15" s="560">
        <f>C15+2</f>
        <v>44363</v>
      </c>
      <c r="F15" s="472" t="s">
        <v>214</v>
      </c>
      <c r="G15" s="472" t="s">
        <v>215</v>
      </c>
      <c r="H15" s="393">
        <f>H12+7</f>
        <v>44368</v>
      </c>
      <c r="I15" s="556" t="s">
        <v>31</v>
      </c>
      <c r="J15" s="393">
        <f>H15+24</f>
        <v>44392</v>
      </c>
      <c r="K15" s="395">
        <f>H15+26</f>
        <v>44394</v>
      </c>
      <c r="L15" s="393">
        <f>H15+28</f>
        <v>44396</v>
      </c>
      <c r="M15" s="395">
        <f>H15+29</f>
        <v>44397</v>
      </c>
      <c r="N15" s="557" t="s">
        <v>31</v>
      </c>
      <c r="O15" s="557" t="s">
        <v>31</v>
      </c>
      <c r="P15" s="557" t="s">
        <v>31</v>
      </c>
      <c r="Q15" s="557" t="s">
        <v>31</v>
      </c>
      <c r="R15" s="393">
        <f>H15+30</f>
        <v>44398</v>
      </c>
      <c r="S15" s="397">
        <f>H15+29</f>
        <v>44397</v>
      </c>
      <c r="T15" s="376" t="s">
        <v>100</v>
      </c>
    </row>
    <row r="16" spans="1:21" ht="18" customHeight="1">
      <c r="A16" s="565" t="s">
        <v>169</v>
      </c>
      <c r="B16" s="595" t="s">
        <v>172</v>
      </c>
      <c r="C16" s="658">
        <f>+C13+7</f>
        <v>44361</v>
      </c>
      <c r="D16" s="568" t="s">
        <v>41</v>
      </c>
      <c r="E16" s="480">
        <f>+C16+2</f>
        <v>44363</v>
      </c>
      <c r="F16" s="405"/>
      <c r="G16" s="406"/>
      <c r="H16" s="407"/>
      <c r="I16" s="408"/>
      <c r="J16" s="409"/>
      <c r="K16" s="408"/>
      <c r="L16" s="409"/>
      <c r="M16" s="408"/>
      <c r="N16" s="410"/>
      <c r="O16" s="410"/>
      <c r="P16" s="390"/>
      <c r="Q16" s="410"/>
      <c r="R16" s="321"/>
      <c r="S16" s="411"/>
      <c r="T16" s="314"/>
      <c r="U16" s="149"/>
    </row>
    <row r="17" spans="1:21" ht="18" customHeight="1">
      <c r="A17" s="462" t="s">
        <v>133</v>
      </c>
      <c r="B17" s="596" t="s">
        <v>176</v>
      </c>
      <c r="C17" s="540">
        <f>C14+7</f>
        <v>44366</v>
      </c>
      <c r="D17" s="569" t="s">
        <v>42</v>
      </c>
      <c r="E17" s="540">
        <f>C17+2</f>
        <v>44368</v>
      </c>
      <c r="F17" s="455" t="s">
        <v>211</v>
      </c>
      <c r="G17" s="588" t="s">
        <v>222</v>
      </c>
      <c r="H17" s="412">
        <f>+H14+7</f>
        <v>44375</v>
      </c>
      <c r="I17" s="413">
        <f>H17+23</f>
        <v>44398</v>
      </c>
      <c r="J17" s="412" t="s">
        <v>31</v>
      </c>
      <c r="K17" s="413">
        <f>H17+24</f>
        <v>44399</v>
      </c>
      <c r="L17" s="414">
        <f>H17+26</f>
        <v>44401</v>
      </c>
      <c r="M17" s="413">
        <f>H17+27</f>
        <v>44402</v>
      </c>
      <c r="N17" s="404">
        <f>H17+30</f>
        <v>44405</v>
      </c>
      <c r="O17" s="404">
        <f>H17+32</f>
        <v>44407</v>
      </c>
      <c r="P17" s="391">
        <f>H17+36</f>
        <v>44411</v>
      </c>
      <c r="Q17" s="403" t="s">
        <v>31</v>
      </c>
      <c r="R17" s="412" t="s">
        <v>31</v>
      </c>
      <c r="S17" s="412" t="s">
        <v>31</v>
      </c>
      <c r="T17" s="315" t="s">
        <v>99</v>
      </c>
    </row>
    <row r="18" spans="1:21" ht="18" customHeight="1">
      <c r="A18" s="669" t="s">
        <v>132</v>
      </c>
      <c r="B18" s="670" t="s">
        <v>175</v>
      </c>
      <c r="C18" s="659">
        <f>C15+7</f>
        <v>44368</v>
      </c>
      <c r="D18" s="671" t="s">
        <v>41</v>
      </c>
      <c r="E18" s="560">
        <f>C18+2</f>
        <v>44370</v>
      </c>
      <c r="F18" s="694" t="s">
        <v>217</v>
      </c>
      <c r="G18" s="478" t="s">
        <v>218</v>
      </c>
      <c r="H18" s="393">
        <f>H15+7</f>
        <v>44375</v>
      </c>
      <c r="I18" s="394" t="s">
        <v>31</v>
      </c>
      <c r="J18" s="393">
        <f>H18+24</f>
        <v>44399</v>
      </c>
      <c r="K18" s="395">
        <f>H18+26</f>
        <v>44401</v>
      </c>
      <c r="L18" s="393">
        <f>H18+28</f>
        <v>44403</v>
      </c>
      <c r="M18" s="395">
        <f>H18+29</f>
        <v>44404</v>
      </c>
      <c r="N18" s="396" t="s">
        <v>31</v>
      </c>
      <c r="O18" s="396" t="s">
        <v>31</v>
      </c>
      <c r="P18" s="396" t="s">
        <v>31</v>
      </c>
      <c r="Q18" s="396" t="s">
        <v>31</v>
      </c>
      <c r="R18" s="393">
        <f>H18+30</f>
        <v>44405</v>
      </c>
      <c r="S18" s="397">
        <f>H18+29</f>
        <v>44404</v>
      </c>
      <c r="T18" s="376" t="s">
        <v>100</v>
      </c>
      <c r="U18" s="149"/>
    </row>
    <row r="19" spans="1:21" ht="18" customHeight="1">
      <c r="A19" s="565" t="s">
        <v>169</v>
      </c>
      <c r="B19" s="595" t="s">
        <v>173</v>
      </c>
      <c r="C19" s="658">
        <f>+C16+7</f>
        <v>44368</v>
      </c>
      <c r="D19" s="568" t="s">
        <v>41</v>
      </c>
      <c r="E19" s="480">
        <f>+C19+2</f>
        <v>44370</v>
      </c>
      <c r="F19" s="466"/>
      <c r="G19" s="467"/>
      <c r="H19" s="415"/>
      <c r="I19" s="416"/>
      <c r="J19" s="417"/>
      <c r="K19" s="416"/>
      <c r="L19" s="417"/>
      <c r="M19" s="416"/>
      <c r="N19" s="418"/>
      <c r="O19" s="418"/>
      <c r="P19" s="419"/>
      <c r="Q19" s="418"/>
      <c r="R19" s="417"/>
      <c r="S19" s="420"/>
      <c r="T19" s="316"/>
      <c r="U19" s="149"/>
    </row>
    <row r="20" spans="1:21" ht="18" customHeight="1">
      <c r="A20" s="462" t="s">
        <v>134</v>
      </c>
      <c r="B20" s="596" t="s">
        <v>177</v>
      </c>
      <c r="C20" s="540">
        <f>C17+7</f>
        <v>44373</v>
      </c>
      <c r="D20" s="569" t="s">
        <v>42</v>
      </c>
      <c r="E20" s="541">
        <f>C20+2</f>
        <v>44375</v>
      </c>
      <c r="F20" s="552" t="s">
        <v>210</v>
      </c>
      <c r="G20" s="468" t="s">
        <v>199</v>
      </c>
      <c r="H20" s="412">
        <f>+H17+7</f>
        <v>44382</v>
      </c>
      <c r="I20" s="413">
        <f>H20+23</f>
        <v>44405</v>
      </c>
      <c r="J20" s="412" t="s">
        <v>31</v>
      </c>
      <c r="K20" s="413">
        <f>H20+24</f>
        <v>44406</v>
      </c>
      <c r="L20" s="414">
        <f>H20+26</f>
        <v>44408</v>
      </c>
      <c r="M20" s="413">
        <f>H20+27</f>
        <v>44409</v>
      </c>
      <c r="N20" s="404">
        <f>H20+30</f>
        <v>44412</v>
      </c>
      <c r="O20" s="404">
        <f>H20+32</f>
        <v>44414</v>
      </c>
      <c r="P20" s="391">
        <f>H20+36</f>
        <v>44418</v>
      </c>
      <c r="Q20" s="403" t="s">
        <v>31</v>
      </c>
      <c r="R20" s="412" t="s">
        <v>31</v>
      </c>
      <c r="S20" s="412" t="s">
        <v>31</v>
      </c>
      <c r="T20" s="315" t="s">
        <v>99</v>
      </c>
    </row>
    <row r="21" spans="1:21" s="168" customFormat="1" ht="18" customHeight="1">
      <c r="A21" s="669" t="s">
        <v>123</v>
      </c>
      <c r="B21" s="670" t="s">
        <v>179</v>
      </c>
      <c r="C21" s="659">
        <f>C18+7</f>
        <v>44375</v>
      </c>
      <c r="D21" s="671" t="s">
        <v>41</v>
      </c>
      <c r="E21" s="562">
        <f>C21+2</f>
        <v>44377</v>
      </c>
      <c r="F21" s="587" t="s">
        <v>219</v>
      </c>
      <c r="G21" s="604" t="s">
        <v>220</v>
      </c>
      <c r="H21" s="393">
        <f>H18+7</f>
        <v>44382</v>
      </c>
      <c r="I21" s="394" t="s">
        <v>31</v>
      </c>
      <c r="J21" s="393">
        <f>H21+24</f>
        <v>44406</v>
      </c>
      <c r="K21" s="395">
        <f>H21+26</f>
        <v>44408</v>
      </c>
      <c r="L21" s="393">
        <f>H21+28</f>
        <v>44410</v>
      </c>
      <c r="M21" s="395">
        <f>H21+29</f>
        <v>44411</v>
      </c>
      <c r="N21" s="396" t="s">
        <v>31</v>
      </c>
      <c r="O21" s="396" t="s">
        <v>31</v>
      </c>
      <c r="P21" s="396" t="s">
        <v>31</v>
      </c>
      <c r="Q21" s="396" t="s">
        <v>31</v>
      </c>
      <c r="R21" s="393">
        <f>H21+30</f>
        <v>44412</v>
      </c>
      <c r="S21" s="397">
        <f>H21+29</f>
        <v>44411</v>
      </c>
      <c r="T21" s="376" t="s">
        <v>100</v>
      </c>
      <c r="U21" s="148"/>
    </row>
    <row r="22" spans="1:21">
      <c r="O22" s="190"/>
    </row>
    <row r="23" spans="1:21">
      <c r="S23" s="195" t="s">
        <v>32</v>
      </c>
    </row>
    <row r="24" spans="1:21" ht="15">
      <c r="A24" s="184" t="s">
        <v>33</v>
      </c>
      <c r="B24" s="184"/>
      <c r="C24" s="191"/>
      <c r="D24" s="192"/>
      <c r="E24" s="192"/>
      <c r="F24" s="193"/>
      <c r="G24" s="311"/>
      <c r="H24" s="194"/>
    </row>
    <row r="25" spans="1:21" ht="15">
      <c r="A25" s="481" t="s">
        <v>131</v>
      </c>
      <c r="B25" s="196"/>
      <c r="C25" s="208"/>
      <c r="D25" s="197"/>
      <c r="E25" s="197"/>
      <c r="F25" s="96"/>
      <c r="G25" s="299"/>
      <c r="H25" s="193"/>
      <c r="S25" s="68"/>
    </row>
    <row r="26" spans="1:21" ht="15">
      <c r="A26" s="357" t="s">
        <v>78</v>
      </c>
      <c r="B26" s="196"/>
      <c r="C26" s="208"/>
      <c r="D26" s="197"/>
      <c r="E26" s="197"/>
      <c r="F26" s="96"/>
      <c r="G26" s="299"/>
      <c r="H26" s="193"/>
      <c r="S26" s="68"/>
    </row>
    <row r="27" spans="1:21" ht="15">
      <c r="A27" s="1" t="s">
        <v>79</v>
      </c>
      <c r="B27" s="198"/>
      <c r="C27" s="199"/>
      <c r="D27" s="197"/>
      <c r="E27" s="197"/>
      <c r="F27" s="95"/>
      <c r="G27" s="294"/>
      <c r="H27" s="200"/>
      <c r="S27" s="68"/>
    </row>
    <row r="28" spans="1:21" ht="15">
      <c r="A28" s="185"/>
      <c r="B28" s="196"/>
      <c r="C28" s="208"/>
      <c r="D28" s="197"/>
      <c r="E28" s="197"/>
      <c r="F28" s="96"/>
      <c r="G28" s="299"/>
      <c r="H28" s="193"/>
      <c r="S28" s="68"/>
    </row>
    <row r="29" spans="1:21" ht="15">
      <c r="A29" s="186" t="s">
        <v>110</v>
      </c>
      <c r="B29" s="201"/>
      <c r="C29" s="209"/>
      <c r="D29" s="202"/>
      <c r="E29" s="203"/>
      <c r="F29" s="204"/>
      <c r="G29" s="312"/>
      <c r="H29" s="200"/>
      <c r="S29" s="68"/>
    </row>
    <row r="30" spans="1:21" ht="15">
      <c r="A30" s="186" t="s">
        <v>109</v>
      </c>
      <c r="B30" s="205"/>
      <c r="C30" s="206"/>
      <c r="D30" s="207"/>
      <c r="E30" s="210"/>
      <c r="F30" s="95"/>
      <c r="G30" s="294"/>
      <c r="H30" s="193"/>
      <c r="S30" s="68"/>
    </row>
    <row r="31" spans="1:21">
      <c r="S31" s="68"/>
    </row>
    <row r="34" spans="1:17">
      <c r="A34" s="211" t="s">
        <v>80</v>
      </c>
      <c r="B34" s="211"/>
      <c r="C34" s="211"/>
      <c r="D34" s="211"/>
      <c r="E34" s="211"/>
      <c r="F34" s="211"/>
      <c r="G34" s="313"/>
      <c r="H34" s="211"/>
      <c r="I34" s="211"/>
      <c r="J34" s="211"/>
      <c r="K34" s="211"/>
      <c r="L34" s="211"/>
      <c r="M34" s="211"/>
      <c r="N34" s="211"/>
      <c r="O34" s="211"/>
      <c r="P34" s="211"/>
      <c r="Q34" s="211"/>
    </row>
  </sheetData>
  <mergeCells count="7">
    <mergeCell ref="B1:S1"/>
    <mergeCell ref="B2:S2"/>
    <mergeCell ref="A8:B9"/>
    <mergeCell ref="F8:G8"/>
    <mergeCell ref="I8:S8"/>
    <mergeCell ref="F9:G9"/>
    <mergeCell ref="C8:D8"/>
  </mergeCells>
  <hyperlinks>
    <hyperlink ref="A7" location="MENU!A1" display="BACK TO MENU" xr:uid="{00000000-0004-0000-0700-000000000000}"/>
  </hyperlinks>
  <pageMargins left="0" right="0" top="0" bottom="0" header="0" footer="0"/>
  <pageSetup paperSize="9" scale="5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W32"/>
  <sheetViews>
    <sheetView showGridLines="0" zoomScale="80" zoomScaleNormal="80" zoomScaleSheetLayoutView="80" workbookViewId="0">
      <selection activeCell="J21" sqref="J21"/>
    </sheetView>
  </sheetViews>
  <sheetFormatPr defaultColWidth="8" defaultRowHeight="14.25"/>
  <cols>
    <col min="1" max="1" width="22.109375" style="177" customWidth="1"/>
    <col min="2" max="2" width="14.21875" style="177" customWidth="1"/>
    <col min="3" max="3" width="8" style="171" bestFit="1" customWidth="1"/>
    <col min="4" max="4" width="6.33203125" style="171" customWidth="1"/>
    <col min="5" max="5" width="9.21875" style="171" customWidth="1"/>
    <col min="6" max="6" width="25.109375" style="173" customWidth="1"/>
    <col min="7" max="7" width="15.109375" style="177" customWidth="1"/>
    <col min="8" max="8" width="15.6640625" style="171" bestFit="1" customWidth="1"/>
    <col min="9" max="9" width="10.6640625" style="171" bestFit="1" customWidth="1"/>
    <col min="10" max="10" width="16.77734375" style="171" customWidth="1"/>
    <col min="11" max="11" width="8.21875" style="171" bestFit="1" customWidth="1"/>
    <col min="12" max="12" width="5.109375" style="171" bestFit="1" customWidth="1"/>
    <col min="13" max="13" width="5.21875" style="171" bestFit="1" customWidth="1"/>
    <col min="14" max="14" width="4.6640625" style="171" bestFit="1" customWidth="1"/>
    <col min="15" max="16384" width="8" style="171"/>
  </cols>
  <sheetData>
    <row r="1" spans="1:13" ht="18">
      <c r="B1" s="772" t="s">
        <v>0</v>
      </c>
      <c r="C1" s="772"/>
      <c r="D1" s="772"/>
      <c r="E1" s="772"/>
      <c r="F1" s="772"/>
      <c r="G1" s="772"/>
      <c r="H1" s="772"/>
      <c r="I1" s="772"/>
      <c r="J1" s="772"/>
    </row>
    <row r="2" spans="1:13" ht="18">
      <c r="B2" s="773" t="s">
        <v>7</v>
      </c>
      <c r="C2" s="773"/>
      <c r="D2" s="773"/>
      <c r="E2" s="773"/>
      <c r="F2" s="773"/>
      <c r="G2" s="773"/>
      <c r="H2" s="773"/>
      <c r="I2" s="773"/>
      <c r="J2" s="773"/>
    </row>
    <row r="3" spans="1:13" ht="15">
      <c r="A3" s="171"/>
      <c r="B3" s="183"/>
      <c r="C3" s="183"/>
      <c r="D3" s="183"/>
      <c r="E3" s="183"/>
      <c r="F3" s="178"/>
      <c r="G3" s="333"/>
      <c r="H3" s="183"/>
      <c r="I3" s="183"/>
      <c r="J3" s="183"/>
    </row>
    <row r="4" spans="1:13" ht="15">
      <c r="A4" s="240"/>
      <c r="B4" s="189"/>
      <c r="C4" s="189"/>
      <c r="D4" s="189"/>
      <c r="E4" s="189"/>
      <c r="F4" s="178"/>
      <c r="G4" s="333"/>
      <c r="H4" s="189"/>
      <c r="I4" s="189"/>
      <c r="J4" s="189"/>
    </row>
    <row r="5" spans="1:13" ht="15">
      <c r="A5" s="240"/>
      <c r="B5" s="252"/>
      <c r="C5" s="252"/>
      <c r="D5" s="252"/>
      <c r="E5" s="252"/>
      <c r="F5" s="178"/>
      <c r="G5" s="333"/>
      <c r="H5" s="252"/>
      <c r="I5" s="252"/>
      <c r="J5" s="252"/>
    </row>
    <row r="6" spans="1:13" ht="15">
      <c r="A6" s="240"/>
      <c r="B6" s="189"/>
      <c r="C6" s="189"/>
      <c r="D6" s="189"/>
      <c r="E6" s="189"/>
      <c r="F6" s="178"/>
      <c r="G6" s="333"/>
      <c r="H6" s="189"/>
      <c r="I6" s="189"/>
      <c r="J6" s="189"/>
    </row>
    <row r="7" spans="1:13" ht="15">
      <c r="A7" s="240" t="s">
        <v>14</v>
      </c>
      <c r="B7" s="232"/>
      <c r="C7" s="174"/>
      <c r="D7" s="174"/>
      <c r="E7" s="174"/>
      <c r="F7" s="343"/>
      <c r="G7" s="232"/>
      <c r="H7" s="233"/>
      <c r="I7" s="175"/>
      <c r="J7" s="176"/>
    </row>
    <row r="8" spans="1:13" ht="15" customHeight="1">
      <c r="A8" s="757" t="s">
        <v>168</v>
      </c>
      <c r="B8" s="758"/>
      <c r="C8" s="770" t="s">
        <v>17</v>
      </c>
      <c r="D8" s="771"/>
      <c r="E8" s="329" t="s">
        <v>18</v>
      </c>
      <c r="F8" s="774" t="s">
        <v>19</v>
      </c>
      <c r="G8" s="774"/>
      <c r="H8" s="458" t="s">
        <v>65</v>
      </c>
      <c r="I8" s="775" t="s">
        <v>18</v>
      </c>
      <c r="J8" s="776"/>
    </row>
    <row r="9" spans="1:13" ht="15">
      <c r="A9" s="759"/>
      <c r="B9" s="760"/>
      <c r="C9" s="636" t="s">
        <v>21</v>
      </c>
      <c r="D9" s="655"/>
      <c r="E9" s="324" t="s">
        <v>66</v>
      </c>
      <c r="F9" s="777" t="s">
        <v>86</v>
      </c>
      <c r="G9" s="777"/>
      <c r="H9" s="330" t="s">
        <v>18</v>
      </c>
      <c r="I9" s="332" t="s">
        <v>98</v>
      </c>
      <c r="J9" s="392" t="s">
        <v>117</v>
      </c>
    </row>
    <row r="10" spans="1:13" ht="15">
      <c r="A10" s="565" t="s">
        <v>169</v>
      </c>
      <c r="B10" s="595" t="s">
        <v>170</v>
      </c>
      <c r="C10" s="652">
        <v>44347</v>
      </c>
      <c r="D10" s="568" t="s">
        <v>41</v>
      </c>
      <c r="E10" s="480">
        <f>+C10+2</f>
        <v>44349</v>
      </c>
      <c r="F10" s="449" t="s">
        <v>223</v>
      </c>
      <c r="G10" s="600" t="s">
        <v>205</v>
      </c>
      <c r="H10" s="469">
        <v>44359</v>
      </c>
      <c r="I10" s="470">
        <f>H10+12</f>
        <v>44371</v>
      </c>
      <c r="J10" s="471" t="s">
        <v>31</v>
      </c>
      <c r="K10" s="373" t="s">
        <v>116</v>
      </c>
    </row>
    <row r="11" spans="1:13" ht="15">
      <c r="A11" s="462" t="s">
        <v>134</v>
      </c>
      <c r="B11" s="596" t="s">
        <v>174</v>
      </c>
      <c r="C11" s="650">
        <v>44352</v>
      </c>
      <c r="D11" s="569" t="s">
        <v>42</v>
      </c>
      <c r="E11" s="540">
        <f>C11+2</f>
        <v>44354</v>
      </c>
      <c r="F11" s="695" t="s">
        <v>229</v>
      </c>
      <c r="G11" s="554" t="s">
        <v>230</v>
      </c>
      <c r="H11" s="475">
        <v>44355</v>
      </c>
      <c r="I11" s="446" t="s">
        <v>31</v>
      </c>
      <c r="J11" s="447"/>
      <c r="K11" s="219" t="s">
        <v>122</v>
      </c>
    </row>
    <row r="12" spans="1:13" ht="15">
      <c r="A12" s="669" t="s">
        <v>132</v>
      </c>
      <c r="B12" s="670" t="s">
        <v>152</v>
      </c>
      <c r="C12" s="651">
        <v>44354</v>
      </c>
      <c r="D12" s="671" t="s">
        <v>41</v>
      </c>
      <c r="E12" s="560">
        <f>C12+2</f>
        <v>44356</v>
      </c>
      <c r="F12" s="545" t="s">
        <v>130</v>
      </c>
      <c r="G12" s="546"/>
      <c r="H12" s="547">
        <v>44086</v>
      </c>
      <c r="I12" s="548">
        <f>H12+14</f>
        <v>44100</v>
      </c>
      <c r="J12" s="549" t="s">
        <v>31</v>
      </c>
      <c r="K12" s="544" t="s">
        <v>118</v>
      </c>
    </row>
    <row r="13" spans="1:13" ht="15">
      <c r="A13" s="565" t="s">
        <v>169</v>
      </c>
      <c r="B13" s="595" t="s">
        <v>171</v>
      </c>
      <c r="C13" s="658">
        <f>+C10+7</f>
        <v>44354</v>
      </c>
      <c r="D13" s="568" t="s">
        <v>41</v>
      </c>
      <c r="E13" s="480">
        <f>+C13+2</f>
        <v>44356</v>
      </c>
      <c r="F13" s="449" t="s">
        <v>224</v>
      </c>
      <c r="G13" s="450" t="s">
        <v>225</v>
      </c>
      <c r="H13" s="469">
        <f t="shared" ref="H13:H21" si="0">H10+7</f>
        <v>44366</v>
      </c>
      <c r="I13" s="470">
        <f>H13+12</f>
        <v>44378</v>
      </c>
      <c r="J13" s="471" t="s">
        <v>31</v>
      </c>
    </row>
    <row r="14" spans="1:13" ht="15">
      <c r="A14" s="462" t="s">
        <v>135</v>
      </c>
      <c r="B14" s="596" t="s">
        <v>175</v>
      </c>
      <c r="C14" s="558">
        <f>C11+7</f>
        <v>44359</v>
      </c>
      <c r="D14" s="569" t="s">
        <v>42</v>
      </c>
      <c r="E14" s="540">
        <f>C14+2</f>
        <v>44361</v>
      </c>
      <c r="F14" s="474" t="s">
        <v>158</v>
      </c>
      <c r="G14" s="554" t="s">
        <v>141</v>
      </c>
      <c r="H14" s="443">
        <v>44362</v>
      </c>
      <c r="I14" s="446" t="s">
        <v>31</v>
      </c>
      <c r="J14" s="447">
        <f>H14+22</f>
        <v>44384</v>
      </c>
      <c r="K14" s="219"/>
    </row>
    <row r="15" spans="1:13" ht="15">
      <c r="A15" s="669" t="s">
        <v>123</v>
      </c>
      <c r="B15" s="670" t="s">
        <v>178</v>
      </c>
      <c r="C15" s="659">
        <f>C12+7</f>
        <v>44361</v>
      </c>
      <c r="D15" s="671" t="s">
        <v>41</v>
      </c>
      <c r="E15" s="560">
        <f>C15+2</f>
        <v>44363</v>
      </c>
      <c r="F15" s="545"/>
      <c r="G15" s="550"/>
      <c r="H15" s="547">
        <f t="shared" si="0"/>
        <v>44093</v>
      </c>
      <c r="I15" s="548">
        <f>H15+14</f>
        <v>44107</v>
      </c>
      <c r="J15" s="549" t="s">
        <v>31</v>
      </c>
      <c r="K15" s="544"/>
    </row>
    <row r="16" spans="1:13" ht="15">
      <c r="A16" s="565" t="s">
        <v>169</v>
      </c>
      <c r="B16" s="595" t="s">
        <v>172</v>
      </c>
      <c r="C16" s="658">
        <f>+C13+7</f>
        <v>44361</v>
      </c>
      <c r="D16" s="568" t="s">
        <v>41</v>
      </c>
      <c r="E16" s="480">
        <f>+C16+2</f>
        <v>44363</v>
      </c>
      <c r="F16" s="630" t="s">
        <v>143</v>
      </c>
      <c r="G16" s="631" t="s">
        <v>226</v>
      </c>
      <c r="H16" s="469">
        <f t="shared" si="0"/>
        <v>44373</v>
      </c>
      <c r="I16" s="470">
        <f>H16+12</f>
        <v>44385</v>
      </c>
      <c r="J16" s="471" t="s">
        <v>31</v>
      </c>
      <c r="M16" s="229"/>
    </row>
    <row r="17" spans="1:23" ht="15">
      <c r="A17" s="462" t="s">
        <v>133</v>
      </c>
      <c r="B17" s="596" t="s">
        <v>176</v>
      </c>
      <c r="C17" s="540">
        <f>C14+7</f>
        <v>44366</v>
      </c>
      <c r="D17" s="569" t="s">
        <v>42</v>
      </c>
      <c r="E17" s="540">
        <f>C17+2</f>
        <v>44368</v>
      </c>
      <c r="F17" s="444" t="s">
        <v>136</v>
      </c>
      <c r="G17" s="632" t="s">
        <v>194</v>
      </c>
      <c r="H17" s="443">
        <f>+H14+7</f>
        <v>44369</v>
      </c>
      <c r="I17" s="446" t="s">
        <v>31</v>
      </c>
      <c r="J17" s="447">
        <f>H17+22</f>
        <v>44391</v>
      </c>
      <c r="K17" s="219"/>
      <c r="M17" s="229"/>
    </row>
    <row r="18" spans="1:23" ht="15">
      <c r="A18" s="669" t="s">
        <v>132</v>
      </c>
      <c r="B18" s="670" t="s">
        <v>175</v>
      </c>
      <c r="C18" s="659">
        <f>C15+7</f>
        <v>44368</v>
      </c>
      <c r="D18" s="671" t="s">
        <v>41</v>
      </c>
      <c r="E18" s="560">
        <f>C18+2</f>
        <v>44370</v>
      </c>
      <c r="F18" s="633"/>
      <c r="G18" s="634"/>
      <c r="H18" s="443"/>
      <c r="I18" s="548">
        <f>H18+14</f>
        <v>14</v>
      </c>
      <c r="J18" s="447">
        <f>H18+22</f>
        <v>22</v>
      </c>
      <c r="K18" s="544"/>
      <c r="M18" s="229"/>
    </row>
    <row r="19" spans="1:23" ht="15">
      <c r="A19" s="565" t="s">
        <v>169</v>
      </c>
      <c r="B19" s="595" t="s">
        <v>173</v>
      </c>
      <c r="C19" s="658">
        <f>+C16+7</f>
        <v>44368</v>
      </c>
      <c r="D19" s="568" t="s">
        <v>41</v>
      </c>
      <c r="E19" s="480">
        <f>+C19+2</f>
        <v>44370</v>
      </c>
      <c r="F19" s="561" t="s">
        <v>144</v>
      </c>
      <c r="G19" s="599" t="s">
        <v>227</v>
      </c>
      <c r="H19" s="469">
        <f t="shared" si="0"/>
        <v>44380</v>
      </c>
      <c r="I19" s="470">
        <f>H19+12</f>
        <v>44392</v>
      </c>
      <c r="J19" s="471" t="s">
        <v>31</v>
      </c>
    </row>
    <row r="20" spans="1:23" ht="15">
      <c r="A20" s="462" t="s">
        <v>134</v>
      </c>
      <c r="B20" s="596" t="s">
        <v>177</v>
      </c>
      <c r="C20" s="540">
        <f>C17+7</f>
        <v>44373</v>
      </c>
      <c r="D20" s="569" t="s">
        <v>42</v>
      </c>
      <c r="E20" s="541">
        <f>C20+2</f>
        <v>44375</v>
      </c>
      <c r="F20" s="444" t="s">
        <v>145</v>
      </c>
      <c r="G20" s="445" t="s">
        <v>228</v>
      </c>
      <c r="H20" s="443">
        <v>44354</v>
      </c>
      <c r="I20" s="446" t="s">
        <v>31</v>
      </c>
      <c r="J20" s="447">
        <f>H20+22</f>
        <v>44376</v>
      </c>
      <c r="K20" s="219"/>
    </row>
    <row r="21" spans="1:23" ht="15">
      <c r="A21" s="669" t="s">
        <v>123</v>
      </c>
      <c r="B21" s="670" t="s">
        <v>179</v>
      </c>
      <c r="C21" s="659">
        <f>C18+7</f>
        <v>44375</v>
      </c>
      <c r="D21" s="671" t="s">
        <v>41</v>
      </c>
      <c r="E21" s="562">
        <f>C21+2</f>
        <v>44377</v>
      </c>
      <c r="F21" s="551"/>
      <c r="G21" s="550"/>
      <c r="H21" s="547">
        <f t="shared" si="0"/>
        <v>7</v>
      </c>
      <c r="I21" s="548">
        <f>H21+14</f>
        <v>21</v>
      </c>
      <c r="J21" s="549" t="s">
        <v>31</v>
      </c>
      <c r="K21" s="544"/>
    </row>
    <row r="22" spans="1:23">
      <c r="A22" s="230"/>
      <c r="B22" s="230"/>
      <c r="C22" s="214"/>
      <c r="D22" s="214"/>
      <c r="E22" s="214"/>
      <c r="F22" s="374"/>
      <c r="G22" s="230"/>
      <c r="H22" s="192"/>
      <c r="I22" s="190"/>
      <c r="L22" s="231"/>
    </row>
    <row r="23" spans="1:23">
      <c r="A23" s="230"/>
      <c r="B23" s="230"/>
      <c r="C23" s="214"/>
      <c r="D23" s="214"/>
      <c r="E23" s="214"/>
      <c r="F23" s="374"/>
      <c r="G23" s="230"/>
      <c r="H23" s="192"/>
      <c r="I23" s="190"/>
      <c r="J23" s="195" t="s">
        <v>32</v>
      </c>
      <c r="L23" s="231"/>
    </row>
    <row r="24" spans="1:23" ht="15">
      <c r="A24" s="184" t="s">
        <v>33</v>
      </c>
      <c r="B24" s="184"/>
      <c r="C24" s="191"/>
      <c r="D24" s="192"/>
      <c r="E24" s="192"/>
      <c r="F24" s="375"/>
      <c r="G24" s="334"/>
      <c r="H24" s="194"/>
      <c r="I24" s="194"/>
      <c r="K24" s="214"/>
      <c r="L24" s="214"/>
    </row>
    <row r="25" spans="1:23" ht="15">
      <c r="A25" s="481" t="s">
        <v>131</v>
      </c>
      <c r="B25" s="226"/>
      <c r="C25" s="227"/>
      <c r="D25" s="227"/>
      <c r="E25" s="227"/>
      <c r="F25" s="375"/>
      <c r="G25" s="334"/>
      <c r="H25" s="194"/>
      <c r="I25" s="194"/>
      <c r="L25" s="173"/>
      <c r="M25" s="173"/>
      <c r="N25" s="173"/>
    </row>
    <row r="26" spans="1:23" s="144" customFormat="1" ht="15">
      <c r="A26" s="357" t="s">
        <v>78</v>
      </c>
      <c r="B26" s="216"/>
      <c r="C26" s="208"/>
      <c r="D26" s="197"/>
      <c r="E26" s="197"/>
      <c r="F26" s="228"/>
      <c r="G26" s="335"/>
      <c r="H26" s="193"/>
      <c r="Q26" s="171"/>
      <c r="R26" s="171"/>
      <c r="S26" s="171"/>
      <c r="T26" s="171"/>
      <c r="U26" s="171"/>
      <c r="V26" s="171"/>
      <c r="W26" s="171"/>
    </row>
    <row r="27" spans="1:23" s="144" customFormat="1" ht="15">
      <c r="A27" s="1" t="s">
        <v>79</v>
      </c>
      <c r="B27" s="216"/>
      <c r="C27" s="208"/>
      <c r="D27" s="197"/>
      <c r="E27" s="197"/>
      <c r="F27" s="228"/>
      <c r="G27" s="335"/>
      <c r="H27" s="193"/>
      <c r="Q27" s="171"/>
      <c r="R27" s="171"/>
      <c r="S27" s="171"/>
      <c r="T27" s="171"/>
      <c r="U27" s="171"/>
      <c r="V27" s="171"/>
      <c r="W27" s="171"/>
    </row>
    <row r="28" spans="1:23" ht="15">
      <c r="A28" s="185"/>
      <c r="B28" s="196"/>
      <c r="C28" s="208"/>
      <c r="D28" s="197"/>
      <c r="E28" s="197"/>
      <c r="F28" s="96"/>
      <c r="G28" s="336"/>
      <c r="H28" s="193"/>
      <c r="I28" s="193"/>
      <c r="K28" s="214"/>
      <c r="L28" s="214"/>
    </row>
    <row r="29" spans="1:23" ht="15">
      <c r="A29" s="186" t="s">
        <v>110</v>
      </c>
      <c r="B29" s="201"/>
      <c r="C29" s="209"/>
      <c r="D29" s="202"/>
      <c r="E29" s="203"/>
      <c r="F29" s="204"/>
      <c r="G29" s="337"/>
      <c r="H29" s="200"/>
      <c r="I29" s="200"/>
      <c r="K29" s="214"/>
      <c r="L29" s="214"/>
    </row>
    <row r="30" spans="1:23" ht="15">
      <c r="A30" s="186" t="s">
        <v>109</v>
      </c>
      <c r="B30" s="205"/>
      <c r="C30" s="206"/>
      <c r="D30" s="207"/>
      <c r="E30" s="210"/>
      <c r="F30" s="95"/>
      <c r="G30" s="291"/>
      <c r="H30" s="193"/>
      <c r="I30" s="193"/>
      <c r="K30" s="214"/>
      <c r="L30" s="214"/>
    </row>
    <row r="31" spans="1:23">
      <c r="A31" s="230"/>
      <c r="B31" s="230"/>
      <c r="C31" s="214"/>
      <c r="D31" s="214"/>
      <c r="E31" s="214"/>
      <c r="F31" s="374"/>
      <c r="G31" s="230"/>
      <c r="H31" s="214"/>
      <c r="I31" s="214"/>
      <c r="J31" s="214"/>
      <c r="K31" s="214"/>
      <c r="L31" s="214"/>
    </row>
    <row r="32" spans="1:23">
      <c r="A32" s="230"/>
      <c r="B32" s="230"/>
      <c r="C32" s="214"/>
      <c r="D32" s="214"/>
      <c r="E32" s="214"/>
      <c r="F32" s="374"/>
      <c r="G32" s="230"/>
      <c r="H32" s="214"/>
      <c r="I32" s="214"/>
      <c r="J32" s="214"/>
      <c r="K32" s="214"/>
      <c r="L32" s="214"/>
    </row>
  </sheetData>
  <mergeCells count="7">
    <mergeCell ref="B1:J1"/>
    <mergeCell ref="B2:J2"/>
    <mergeCell ref="A8:B9"/>
    <mergeCell ref="C8:D8"/>
    <mergeCell ref="F8:G8"/>
    <mergeCell ref="I8:J8"/>
    <mergeCell ref="F9:G9"/>
  </mergeCells>
  <hyperlinks>
    <hyperlink ref="A7" location="MENU!A1" display="BACK TO MENU" xr:uid="{00000000-0004-0000-0800-000000000000}"/>
  </hyperlinks>
  <printOptions horizontalCentered="1"/>
  <pageMargins left="0" right="0" top="0" bottom="0" header="0" footer="0"/>
  <pageSetup paperSize="9"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MANZANILLO via SHA</vt:lpstr>
      <vt:lpstr>WCSA via NGB</vt:lpstr>
      <vt:lpstr>COLON via TAO</vt:lpstr>
      <vt:lpstr>WCSA via TAO</vt:lpstr>
      <vt:lpstr>Panama+Caribbean via TAO</vt:lpstr>
      <vt:lpstr>S.AFRICA via SIN</vt:lpstr>
      <vt:lpstr>S.AMERICA via SIN</vt:lpstr>
      <vt:lpstr>EAST AFRICA via SIN</vt:lpstr>
      <vt:lpstr>WEST AFRICA via PKL</vt:lpstr>
    </vt:vector>
  </TitlesOfParts>
  <Manager/>
  <Company>Cosfi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vthang@coscon.com</dc:creator>
  <cp:keywords/>
  <dc:description/>
  <cp:lastModifiedBy>Nguyen Thi Anh Vuong (VN)</cp:lastModifiedBy>
  <cp:revision/>
  <dcterms:created xsi:type="dcterms:W3CDTF">1999-08-17T08:14:37Z</dcterms:created>
  <dcterms:modified xsi:type="dcterms:W3CDTF">2021-05-25T08:07:39Z</dcterms:modified>
  <cp:category/>
  <cp:contentStatus/>
</cp:coreProperties>
</file>